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gramieren\Fertig\"/>
    </mc:Choice>
  </mc:AlternateContent>
  <xr:revisionPtr revIDLastSave="0" documentId="13_ncr:1_{A288DAF0-4C18-45FB-A980-694A3B1223FF}" xr6:coauthVersionLast="47" xr6:coauthVersionMax="47" xr10:uidLastSave="{00000000-0000-0000-0000-000000000000}"/>
  <bookViews>
    <workbookView xWindow="-120" yWindow="-120" windowWidth="29040" windowHeight="15225" tabRatio="695" xr2:uid="{4CBF3DCF-B216-4436-8AE3-FEBF3B6096F2}"/>
  </bookViews>
  <sheets>
    <sheet name="Rechnungen schreiben" sheetId="1" r:id="rId1"/>
    <sheet name="Rechnungen geschrieben" sheetId="5" r:id="rId2"/>
    <sheet name="Mahnungen schreiben" sheetId="6" r:id="rId3"/>
    <sheet name="Ersteinrichtung" sheetId="3" r:id="rId4"/>
    <sheet name="Kunden" sheetId="2" r:id="rId5"/>
    <sheet name="Objekte" sheetId="4" r:id="rId6"/>
    <sheet name="Art" sheetId="7" r:id="rId7"/>
    <sheet name="Testlogos" sheetId="8" r:id="rId8"/>
    <sheet name="Rechnung Pflichtangaben" sheetId="9" r:id="rId9"/>
    <sheet name="Ablauf" sheetId="10" r:id="rId10"/>
    <sheet name="Std. in Dezi" sheetId="11" r:id="rId11"/>
  </sheets>
  <definedNames>
    <definedName name="_xlnm._FilterDatabase" localSheetId="1" hidden="1">'Rechnungen geschrieben'!$A$3:$G$7</definedName>
    <definedName name="_xlnm.Print_Area" localSheetId="2">'Mahnungen schreiben'!$A$1:$J$63</definedName>
    <definedName name="_xlnm.Print_Area" localSheetId="0">'Rechnungen schreiben'!$A$1:$J$126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1" i="1" l="1"/>
  <c r="B66" i="1"/>
  <c r="C5" i="11"/>
  <c r="B5" i="11" s="1"/>
  <c r="B30" i="1"/>
  <c r="C74" i="1"/>
  <c r="D74" i="1"/>
  <c r="E74" i="1"/>
  <c r="F74" i="1"/>
  <c r="G74" i="1"/>
  <c r="H74" i="1"/>
  <c r="I74" i="1"/>
  <c r="B74" i="1"/>
  <c r="U76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75" i="1"/>
  <c r="U33" i="1"/>
  <c r="U34" i="1"/>
  <c r="U35" i="1"/>
  <c r="U37" i="1"/>
  <c r="U38" i="1"/>
  <c r="U39" i="1"/>
  <c r="U40" i="1"/>
  <c r="U41" i="1"/>
  <c r="U42" i="1"/>
  <c r="U43" i="1"/>
  <c r="U44" i="1"/>
  <c r="U45" i="1"/>
  <c r="U46" i="1"/>
  <c r="U47" i="1"/>
  <c r="U32" i="1"/>
  <c r="X28" i="1" l="1"/>
  <c r="W40" i="1" s="1"/>
  <c r="K77" i="1"/>
  <c r="K78" i="1"/>
  <c r="K80" i="1"/>
  <c r="K81" i="1"/>
  <c r="K83" i="1"/>
  <c r="K84" i="1"/>
  <c r="K85" i="1"/>
  <c r="K86" i="1"/>
  <c r="K87" i="1"/>
  <c r="K88" i="1"/>
  <c r="K89" i="1"/>
  <c r="K90" i="1"/>
  <c r="K91" i="1"/>
  <c r="K93" i="1"/>
  <c r="K95" i="1"/>
  <c r="K97" i="1"/>
  <c r="K98" i="1"/>
  <c r="K99" i="1"/>
  <c r="K101" i="1"/>
  <c r="K102" i="1"/>
  <c r="K103" i="1"/>
  <c r="K105" i="1"/>
  <c r="K106" i="1"/>
  <c r="K107" i="1"/>
  <c r="K109" i="1"/>
  <c r="K110" i="1"/>
  <c r="K111" i="1"/>
  <c r="K75" i="1"/>
  <c r="K33" i="1"/>
  <c r="K35" i="1"/>
  <c r="K36" i="1"/>
  <c r="K37" i="1"/>
  <c r="K38" i="1"/>
  <c r="K39" i="1"/>
  <c r="K40" i="1"/>
  <c r="K41" i="1"/>
  <c r="K43" i="1"/>
  <c r="K44" i="1"/>
  <c r="K45" i="1"/>
  <c r="K47" i="1"/>
  <c r="B43" i="6"/>
  <c r="B38" i="6"/>
  <c r="B39" i="6"/>
  <c r="B40" i="6"/>
  <c r="B41" i="6"/>
  <c r="B37" i="6"/>
  <c r="B35" i="6"/>
  <c r="B33" i="6"/>
  <c r="B32" i="6"/>
  <c r="B31" i="6"/>
  <c r="B26" i="6"/>
  <c r="B120" i="6"/>
  <c r="B118" i="6"/>
  <c r="B116" i="6"/>
  <c r="H112" i="6"/>
  <c r="P11" i="6"/>
  <c r="H72" i="6"/>
  <c r="F61" i="6"/>
  <c r="B61" i="6"/>
  <c r="F60" i="6"/>
  <c r="B60" i="6"/>
  <c r="F59" i="6"/>
  <c r="B59" i="6"/>
  <c r="F58" i="6"/>
  <c r="B58" i="6"/>
  <c r="B57" i="6"/>
  <c r="B52" i="6"/>
  <c r="B29" i="6"/>
  <c r="B27" i="6"/>
  <c r="L17" i="6"/>
  <c r="H17" i="6"/>
  <c r="B17" i="6"/>
  <c r="L16" i="6"/>
  <c r="H16" i="6"/>
  <c r="B16" i="6"/>
  <c r="H15" i="6"/>
  <c r="B15" i="6"/>
  <c r="H14" i="6"/>
  <c r="B14" i="6"/>
  <c r="M3" i="6" s="1"/>
  <c r="G25" i="6" s="1"/>
  <c r="B11" i="6"/>
  <c r="C8" i="6"/>
  <c r="C7" i="6"/>
  <c r="M6" i="6"/>
  <c r="G21" i="6" s="1"/>
  <c r="M5" i="6"/>
  <c r="G70" i="6" s="1"/>
  <c r="C5" i="6"/>
  <c r="N4" i="6"/>
  <c r="G69" i="6" s="1"/>
  <c r="M4" i="6"/>
  <c r="P3" i="6"/>
  <c r="C3" i="6"/>
  <c r="B28" i="1"/>
  <c r="B26" i="1"/>
  <c r="B29" i="1"/>
  <c r="N4" i="1"/>
  <c r="M4" i="1"/>
  <c r="B14" i="1"/>
  <c r="B17" i="1"/>
  <c r="B16" i="1"/>
  <c r="B15" i="1"/>
  <c r="B120" i="1"/>
  <c r="B57" i="1"/>
  <c r="L17" i="1"/>
  <c r="B114" i="1" s="1"/>
  <c r="L16" i="1"/>
  <c r="B113" i="1" s="1"/>
  <c r="B50" i="1" l="1"/>
  <c r="B49" i="1"/>
  <c r="P8" i="6"/>
  <c r="S11" i="6" s="1"/>
  <c r="S10" i="6" s="1"/>
  <c r="I113" i="6" s="1"/>
  <c r="I72" i="6"/>
  <c r="P6" i="6"/>
  <c r="P7" i="6" s="1"/>
  <c r="P10" i="6"/>
  <c r="F122" i="1"/>
  <c r="F123" i="1"/>
  <c r="F121" i="1"/>
  <c r="B122" i="1"/>
  <c r="B123" i="1"/>
  <c r="B121" i="1"/>
  <c r="B118" i="1"/>
  <c r="B116" i="1"/>
  <c r="I76" i="1"/>
  <c r="K76" i="1" s="1"/>
  <c r="I77" i="1"/>
  <c r="I78" i="1"/>
  <c r="I79" i="1"/>
  <c r="K79" i="1" s="1"/>
  <c r="I80" i="1"/>
  <c r="I81" i="1"/>
  <c r="I82" i="1"/>
  <c r="K82" i="1" s="1"/>
  <c r="I83" i="1"/>
  <c r="I84" i="1"/>
  <c r="I85" i="1"/>
  <c r="I86" i="1"/>
  <c r="I87" i="1"/>
  <c r="I88" i="1"/>
  <c r="I89" i="1"/>
  <c r="I90" i="1"/>
  <c r="I91" i="1"/>
  <c r="I92" i="1"/>
  <c r="K92" i="1" s="1"/>
  <c r="I93" i="1"/>
  <c r="I94" i="1"/>
  <c r="K94" i="1" s="1"/>
  <c r="I95" i="1"/>
  <c r="I96" i="1"/>
  <c r="K96" i="1" s="1"/>
  <c r="I97" i="1"/>
  <c r="I98" i="1"/>
  <c r="I99" i="1"/>
  <c r="I100" i="1"/>
  <c r="K100" i="1" s="1"/>
  <c r="I101" i="1"/>
  <c r="I102" i="1"/>
  <c r="I103" i="1"/>
  <c r="I104" i="1"/>
  <c r="K104" i="1" s="1"/>
  <c r="I105" i="1"/>
  <c r="I106" i="1"/>
  <c r="I107" i="1"/>
  <c r="I108" i="1"/>
  <c r="K108" i="1" s="1"/>
  <c r="I109" i="1"/>
  <c r="I110" i="1"/>
  <c r="I75" i="1"/>
  <c r="G114" i="1"/>
  <c r="K112" i="1" l="1"/>
  <c r="W31" i="1" s="1"/>
  <c r="W32" i="1" s="1"/>
  <c r="W33" i="1" s="1"/>
  <c r="P11" i="1"/>
  <c r="U77" i="1"/>
  <c r="U112" i="1" s="1"/>
  <c r="Y31" i="1" s="1"/>
  <c r="Y32" i="1" s="1"/>
  <c r="Y33" i="1" s="1"/>
  <c r="I112" i="6"/>
  <c r="I114" i="6" s="1"/>
  <c r="H112" i="1"/>
  <c r="H72" i="1"/>
  <c r="F72" i="1"/>
  <c r="G50" i="1"/>
  <c r="G51" i="1"/>
  <c r="B54" i="1" l="1"/>
  <c r="B52" i="1"/>
  <c r="I66" i="1"/>
  <c r="H66" i="1"/>
  <c r="I56" i="1"/>
  <c r="H56" i="1"/>
  <c r="P3" i="1"/>
  <c r="F60" i="1"/>
  <c r="F59" i="1"/>
  <c r="F61" i="1"/>
  <c r="F124" i="1" s="1"/>
  <c r="F58" i="1"/>
  <c r="B58" i="1"/>
  <c r="B61" i="1"/>
  <c r="B124" i="1" s="1"/>
  <c r="B60" i="1"/>
  <c r="B59" i="1"/>
  <c r="B27" i="1"/>
  <c r="G21" i="1"/>
  <c r="M6" i="1"/>
  <c r="M5" i="1"/>
  <c r="G27" i="1" s="1"/>
  <c r="G70" i="1" s="1"/>
  <c r="G26" i="1"/>
  <c r="G69" i="1" s="1"/>
  <c r="M3" i="1"/>
  <c r="G25" i="1" s="1"/>
  <c r="G68" i="1" s="1"/>
  <c r="H17" i="1"/>
  <c r="H16" i="1"/>
  <c r="H15" i="1"/>
  <c r="H14" i="1"/>
  <c r="B11" i="1"/>
  <c r="C8" i="1"/>
  <c r="C7" i="1"/>
  <c r="C5" i="1"/>
  <c r="C3" i="1"/>
  <c r="I47" i="1"/>
  <c r="I33" i="1"/>
  <c r="I34" i="1"/>
  <c r="K34" i="1" s="1"/>
  <c r="I35" i="1"/>
  <c r="I36" i="1"/>
  <c r="U36" i="1" s="1"/>
  <c r="U48" i="1" s="1"/>
  <c r="Y27" i="1" s="1"/>
  <c r="Y28" i="1" s="1"/>
  <c r="Y29" i="1" s="1"/>
  <c r="I37" i="1"/>
  <c r="I38" i="1"/>
  <c r="I39" i="1"/>
  <c r="I40" i="1"/>
  <c r="I41" i="1"/>
  <c r="I42" i="1"/>
  <c r="K42" i="1" s="1"/>
  <c r="I43" i="1"/>
  <c r="I44" i="1"/>
  <c r="I45" i="1"/>
  <c r="I46" i="1"/>
  <c r="K46" i="1" s="1"/>
  <c r="I32" i="1"/>
  <c r="K32" i="1" s="1"/>
  <c r="K48" i="1" l="1"/>
  <c r="I48" i="1"/>
  <c r="P8" i="1" s="1"/>
  <c r="G49" i="1"/>
  <c r="G113" i="1"/>
  <c r="P10" i="1"/>
  <c r="W27" i="1" l="1"/>
  <c r="W28" i="1" s="1"/>
  <c r="S11" i="1"/>
  <c r="S10" i="1" s="1"/>
  <c r="I113" i="1" s="1"/>
  <c r="I112" i="1"/>
  <c r="P6" i="1"/>
  <c r="P7" i="1" s="1"/>
  <c r="I72" i="1"/>
  <c r="I114" i="1" l="1"/>
  <c r="I49" i="1"/>
  <c r="I50" i="1" l="1"/>
  <c r="W29" i="1"/>
  <c r="W36" i="1" l="1"/>
  <c r="Y35" i="1"/>
  <c r="B55" i="1" s="1"/>
  <c r="W35" i="1"/>
  <c r="Y36" i="1" l="1"/>
  <c r="B119" i="1" s="1"/>
</calcChain>
</file>

<file path=xl/sharedStrings.xml><?xml version="1.0" encoding="utf-8"?>
<sst xmlns="http://schemas.openxmlformats.org/spreadsheetml/2006/main" count="296" uniqueCount="243">
  <si>
    <t>_</t>
  </si>
  <si>
    <t>Empfänger</t>
  </si>
  <si>
    <t>Straße + Hausnummer</t>
  </si>
  <si>
    <t>PLZ + Ort</t>
  </si>
  <si>
    <t>Guenther Schneider</t>
  </si>
  <si>
    <t>Amt für Mülltrennung</t>
  </si>
  <si>
    <t>88239 Wangen</t>
  </si>
  <si>
    <t>Sehr geehrte Damen und Herrn,</t>
  </si>
  <si>
    <t>ich erlaube mir, wie folgt in Rechnung zu stellen</t>
  </si>
  <si>
    <t>Dienstleistungen</t>
  </si>
  <si>
    <t>Bei Zahlungen bitte angeben.</t>
  </si>
  <si>
    <t>Datum</t>
  </si>
  <si>
    <t>Menge</t>
  </si>
  <si>
    <t>Art</t>
  </si>
  <si>
    <t>Bezeichnung</t>
  </si>
  <si>
    <t>Einzel-Pr. €</t>
  </si>
  <si>
    <t>Gesamt €</t>
  </si>
  <si>
    <t xml:space="preserve">Zusatz </t>
  </si>
  <si>
    <t>Amt für Mülltrennung Sachgebiet Kreislaufwirtschaft</t>
  </si>
  <si>
    <t>Material</t>
  </si>
  <si>
    <t>← Geben Sie hier Ihren Namen ein.</t>
  </si>
  <si>
    <t>← Geben Sie hier Ihren Vornamen ein.</t>
  </si>
  <si>
    <t>Schneider</t>
  </si>
  <si>
    <t>Günther</t>
  </si>
  <si>
    <t>◦</t>
  </si>
  <si>
    <t>← Geben Sie hier Straße + Hausnummer ein.</t>
  </si>
  <si>
    <t>← Geben Sie hier PLZ + Ort  ein.</t>
  </si>
  <si>
    <t>← Geben Sie hier was oberhalb der Rechnung in der Ersten Zeile stehen soll ein.</t>
  </si>
  <si>
    <t>← Geben Sie hier was oberhalb der Rechnung in der Zweiten Zeile stehen soll ein.</t>
  </si>
  <si>
    <t>← Geben Sie hier was oberhalb der Rechnung in der Dritten Zeile stehen soll ein.</t>
  </si>
  <si>
    <t>G.Schneider</t>
  </si>
  <si>
    <t>← Geben Sie hier was oberhalb der Rechnung in der Vierten Zeile stehen soll ein.</t>
  </si>
  <si>
    <t>← Geben Sie hier Ihre Telefonnummer ein.</t>
  </si>
  <si>
    <t>07522-4525</t>
  </si>
  <si>
    <t>Tel.:</t>
  </si>
  <si>
    <t>Kd.-Nr.</t>
  </si>
  <si>
    <t>Kundennummer:</t>
  </si>
  <si>
    <t>Rechnungsnummer:</t>
  </si>
  <si>
    <t>Rechnungsdatum:</t>
  </si>
  <si>
    <t>← Geben Sie hier Ihre Steuernummer ein.</t>
  </si>
  <si>
    <t>92000 / 5634</t>
  </si>
  <si>
    <t>St.Nr.:</t>
  </si>
  <si>
    <t>Haus, Hof + Garten. Entrümpelungen</t>
  </si>
  <si>
    <t>← Geben Sie hier ein, was in Zeile 1 unterhalb der Rechnung stehen soll.</t>
  </si>
  <si>
    <t>← Geben Sie hier ein, was in Zeile 2 unterhalb der Rechnung stehen soll.</t>
  </si>
  <si>
    <t>Allestrasse 1</t>
  </si>
  <si>
    <t>Trage Sie hier Ihre Objekte ein. (Lassen Sie die erste Zeile frei)</t>
  </si>
  <si>
    <t>Objekt: Mäharbeiten in der Saturnstrasse 15</t>
  </si>
  <si>
    <t>Objekt: Wird in der Bezeichnung angegeben</t>
  </si>
  <si>
    <t>Bitte überweisen Sie den Rechnungsbetrag, innerhalb 14 Tagen, ohne Abzug.</t>
  </si>
  <si>
    <t>Zahlbar sofort, ohne Abzug.</t>
  </si>
  <si>
    <t>← Text Zahlungsziel Nr.1, mit Auswahl. (Beispiel)</t>
  </si>
  <si>
    <t>← Text Zahlungsziel Nr.2, mit Auswahl. (Beispiel)</t>
  </si>
  <si>
    <t xml:space="preserve">← Text Zahlungsziel Nr.3, mit Auswahl. </t>
  </si>
  <si>
    <t>← Text Zahlungsziel Nr.4, mit Auswahl.</t>
  </si>
  <si>
    <t>← Text Zahlungsziel Nr.5, mit Auswahl.</t>
  </si>
  <si>
    <t>← IBAN Konto 1</t>
  </si>
  <si>
    <t>← Kontoinhaber Konto 1</t>
  </si>
  <si>
    <t>← BIC Konto 1</t>
  </si>
  <si>
    <t>DE24600100600009994566</t>
  </si>
  <si>
    <t>FEDECV2D</t>
  </si>
  <si>
    <t>Franz Maier</t>
  </si>
  <si>
    <t>← IBAN Konto 2</t>
  </si>
  <si>
    <t>← BIC Konto 2</t>
  </si>
  <si>
    <t>← Kontoinhaber Konto 2</t>
  </si>
  <si>
    <t>IBAN:</t>
  </si>
  <si>
    <t>BIC:</t>
  </si>
  <si>
    <t>Kontoinhaber:</t>
  </si>
  <si>
    <t>Bankverbindung 1</t>
  </si>
  <si>
    <t>Bankverbindung 2</t>
  </si>
  <si>
    <t>DE24600100600009994553455</t>
  </si>
  <si>
    <t>FEDECV2DF</t>
  </si>
  <si>
    <t>Netto:</t>
  </si>
  <si>
    <t>MWSt.:</t>
  </si>
  <si>
    <t>← Aktueller MWSt. Satz 19 oder 7 oder 0 % (0% bei Kleingewerbe)</t>
  </si>
  <si>
    <t>%</t>
  </si>
  <si>
    <t>Keine MWSt. lt. Paragraph 14</t>
  </si>
  <si>
    <t>MWst Seite 1</t>
  </si>
  <si>
    <t>Summe Seite 1</t>
  </si>
  <si>
    <t>MWst Seite 2</t>
  </si>
  <si>
    <t>Summe Seite 2</t>
  </si>
  <si>
    <t>Seite</t>
  </si>
  <si>
    <t>1 von 2</t>
  </si>
  <si>
    <t>← Hier 2 eingeben, falls eine zweite Seite erforderlich ist.</t>
  </si>
  <si>
    <t>2 von 2</t>
  </si>
  <si>
    <t>← Schlußtext 1 mit Auswahl ohne Text</t>
  </si>
  <si>
    <t>← Schlußtext 2 mit Auswahl (Beispiel)</t>
  </si>
  <si>
    <t>← Schlußtext 3 mit Auswahl (Beispiel)</t>
  </si>
  <si>
    <t>← Schlußtext 4 mit Auswahl</t>
  </si>
  <si>
    <t>Übertrag auf Seite 2</t>
  </si>
  <si>
    <t>Übertrag von Seite 1</t>
  </si>
  <si>
    <t>↓ Hier immer ein Zahlungsziel auswählen oder mit Auswahl leer lassen.</t>
  </si>
  <si>
    <t>↓ Hier immer ein Schlußtext auswählen oder mit Auswahl leer lassen.</t>
  </si>
  <si>
    <t>Hier können Sie Ihr</t>
  </si>
  <si>
    <t>keine Umsatzsteuer berechnet.</t>
  </si>
  <si>
    <t>Logo einfügen.</t>
  </si>
  <si>
    <t>Wenn kein Logo einge-</t>
  </si>
  <si>
    <t>fügt wird, den Text + die</t>
  </si>
  <si>
    <t>Umrandung löschen.</t>
  </si>
  <si>
    <t>Wir danken für Ihren Auftrag.</t>
  </si>
  <si>
    <t>Wir danken für Ihren Auftrag und Ihr Vertrauen.</t>
  </si>
  <si>
    <t>← Hier 1 eingeben, falls sich die Kontoverbindung geändert hat.</t>
  </si>
  <si>
    <t>Achtung, die Kontoverbindung, hat sich geändert!</t>
  </si>
  <si>
    <t>← Hier 1 eingeben, für eine Rechnungs-Abschrift. Nichts eingeben, dann wird Rechnung angezeigt..</t>
  </si>
  <si>
    <t>Hier immer die nächste Rechnungsnummer eingeben. Jahr + Lfd. Nr.</t>
  </si>
  <si>
    <t>↓ Jahr</t>
  </si>
  <si>
    <t>↓ Laufende Nummer</t>
  </si>
  <si>
    <r>
      <t xml:space="preserve">↓ Hier immer ein Kunde auswählen. </t>
    </r>
    <r>
      <rPr>
        <b/>
        <sz val="11"/>
        <color rgb="FF00B050"/>
        <rFont val="Calibri"/>
        <family val="2"/>
      </rPr>
      <t>Auswahlfeld.</t>
    </r>
  </si>
  <si>
    <r>
      <t xml:space="preserve">↓ Hier immer ein Objekt auswählen oder mit Auswahl leer lassen. </t>
    </r>
    <r>
      <rPr>
        <b/>
        <sz val="11"/>
        <color rgb="FF00B050"/>
        <rFont val="Calibri"/>
        <family val="2"/>
      </rPr>
      <t>Auswahlfeld.</t>
    </r>
  </si>
  <si>
    <t>Tragen Sie hier Ihre verbrauchte Rechnungsnummern ein.</t>
  </si>
  <si>
    <t>Rechn.Nr.</t>
  </si>
  <si>
    <t>Betrag</t>
  </si>
  <si>
    <t>Günther Schneider</t>
  </si>
  <si>
    <t>diese Tabelle können Sie selber verändern oder formatieren. Diese ist nicht geschützt</t>
  </si>
  <si>
    <t>Rechnung</t>
  </si>
  <si>
    <t>Rechnungs - Abschrift</t>
  </si>
  <si>
    <t>Zahlungserinnerung</t>
  </si>
  <si>
    <t>1. Mahnung</t>
  </si>
  <si>
    <t>2. Mahnung</t>
  </si>
  <si>
    <t xml:space="preserve">3. Mahnung </t>
  </si>
  <si>
    <t>Hier immer die Rechnungsnummer eingeben, die angemahnt wird.</t>
  </si>
  <si>
    <t>↓ Hier immer den Mahntext eingeben.</t>
  </si>
  <si>
    <t>Sicherlich haben Sie übersehen, das folgende Rechnung noch offensteht.</t>
  </si>
  <si>
    <r>
      <t xml:space="preserve">↓ Hier immer was auswählen. (Zahlungserinnerung oder Mahnung. </t>
    </r>
    <r>
      <rPr>
        <b/>
        <sz val="11"/>
        <color rgb="FF00B050"/>
        <rFont val="Calibri"/>
        <family val="2"/>
      </rPr>
      <t>Auswahlfeld.</t>
    </r>
  </si>
  <si>
    <t>↓ Hier immer den Mahnbetrag (Brutto) eingeben.</t>
  </si>
  <si>
    <t>↓ Hier das Datum eingeben, als die Rechnung erstellt wurde.</t>
  </si>
  <si>
    <t>↓ Hier eingeben wie die Rechnung versandt wurde. (Per Post, per Email).</t>
  </si>
  <si>
    <t>Angemahnt</t>
  </si>
  <si>
    <t>am</t>
  </si>
  <si>
    <t>Rechnungsbetrag:</t>
  </si>
  <si>
    <t>€</t>
  </si>
  <si>
    <t>Die Rechnung wurde per Mail, an die von Ihnen angegebene Adresse, versandt.</t>
  </si>
  <si>
    <t>sein, können Sie eine neue Rechnung, mit der gleichen Rechnungsnummer erhalten.</t>
  </si>
  <si>
    <t>Sollte die Rechnung nicht bei Ihnen angekommen, oder diese verloren gegangen</t>
  </si>
  <si>
    <t>Bitte begleichen Sie die Rechnung, innerhalb von 4 Tagen.</t>
  </si>
  <si>
    <t>↓ Hier Text eingeben oder auch nicht.</t>
  </si>
  <si>
    <t>↓ Hier neues Zahlungsziel eingeben.</t>
  </si>
  <si>
    <t>Bei einer Zahlungserinnerung oder Mahnung, kommt der Kunde erst nach 30 Tagen in</t>
  </si>
  <si>
    <t>Verzug. Egal was als Zahlungsziel in der Rechnung steht.</t>
  </si>
  <si>
    <t>Diese Anwendung ist für Kleingewerbe treibende gemacht, die nicht so viel Rechnungen schreiben, oder</t>
  </si>
  <si>
    <t>Die Anwendung ist selbst erklärend.</t>
  </si>
  <si>
    <t>Stand:</t>
  </si>
  <si>
    <t>Da bei Programmen und Anwendungen, auch in der Anfangsphase Fehler vorkommen</t>
  </si>
  <si>
    <t>Weitere Versionen werden folgen.</t>
  </si>
  <si>
    <t>www.dl-schneider.com/kontakt-formular/</t>
  </si>
  <si>
    <t>Geben Sie hier auch eine Festnetznummer an, unter der Sie erreichbar sind.</t>
  </si>
  <si>
    <t>nur eine Monatliche Sammelrechnung. Ganz ohne Makros und VBA. Funktioniert  unter Excel.</t>
  </si>
  <si>
    <t>Hilfe erhalten Sie unter:</t>
  </si>
  <si>
    <t>Diese Anwendung kann nur mit einem MWSt. Satz (z.Zt. 19 %) oder mit keiner MWSt. eine Rechnung erstellt</t>
  </si>
  <si>
    <t>werden.</t>
  </si>
  <si>
    <r>
      <t>Als </t>
    </r>
    <r>
      <rPr>
        <b/>
        <sz val="10"/>
        <color theme="0"/>
        <rFont val="Arial"/>
        <family val="2"/>
      </rPr>
      <t>Kleinunternehmer</t>
    </r>
    <r>
      <rPr>
        <sz val="10"/>
        <color theme="0"/>
        <rFont val="Arial"/>
        <family val="2"/>
      </rPr>
      <t xml:space="preserve"> im Sinne von § 19 Abs. 1 UStG wird </t>
    </r>
  </si>
  <si>
    <t>Std.</t>
  </si>
  <si>
    <t>Fahrzeug</t>
  </si>
  <si>
    <t>Gerät</t>
  </si>
  <si>
    <t>Std. Seite 1</t>
  </si>
  <si>
    <t>MWSt. S.1</t>
  </si>
  <si>
    <t>Summe S 1</t>
  </si>
  <si>
    <t>Std. Seite 2</t>
  </si>
  <si>
    <t>MWSt. S.2</t>
  </si>
  <si>
    <t>Summe S 2</t>
  </si>
  <si>
    <t>Seite 1</t>
  </si>
  <si>
    <t>Seite 2</t>
  </si>
  <si>
    <t>In dem Rechnungsbetrag, sind:</t>
  </si>
  <si>
    <t>Beta Version: 1.0.0.0</t>
  </si>
  <si>
    <t>Achtung:</t>
  </si>
  <si>
    <t>Kann manuell ausgedruckt oder als PDF gespeichert werden. Anschließend kann die PDF auch ausgedruckt werden.</t>
  </si>
  <si>
    <t>Die geschriebenen Rechnungen, können nicht automatisch wieder aufgerufen werden.</t>
  </si>
  <si>
    <r>
      <t xml:space="preserve">Die Anwendung, </t>
    </r>
    <r>
      <rPr>
        <u/>
        <sz val="11"/>
        <color rgb="FFFF0000"/>
        <rFont val="Calibri"/>
        <family val="2"/>
        <scheme val="minor"/>
      </rPr>
      <t>vergibt nicht automatisch,</t>
    </r>
    <r>
      <rPr>
        <sz val="11"/>
        <color rgb="FFFF0000"/>
        <rFont val="Calibri"/>
        <family val="2"/>
        <scheme val="minor"/>
      </rPr>
      <t xml:space="preserve"> eine </t>
    </r>
    <r>
      <rPr>
        <u/>
        <sz val="11"/>
        <color rgb="FFFF0000"/>
        <rFont val="Calibri"/>
        <family val="2"/>
        <scheme val="minor"/>
      </rPr>
      <t>laufende Rechnungsnummer.</t>
    </r>
  </si>
  <si>
    <r>
      <t xml:space="preserve">können, es wird auch hier </t>
    </r>
    <r>
      <rPr>
        <u/>
        <sz val="10"/>
        <color rgb="FFFF0000"/>
        <rFont val="Calibri"/>
        <family val="2"/>
        <scheme val="minor"/>
      </rPr>
      <t>keine Gewähr oder Haftung übernommen.</t>
    </r>
  </si>
  <si>
    <t>Welche Pflichtangaben gehören auf eine Rechnung?</t>
  </si>
  <si>
    <t>Vollständiger Name, Anschrift und gegebenenfalls Firma des Empfängers der Rechnung</t>
  </si>
  <si>
    <t>Firma, Name und Anschrift des Rechnungsstellers (z. B. im Kopf und/oder in der Fußzeile)</t>
  </si>
  <si>
    <t>Das Ausstellungsdatum und eine fortlaufende Rechnungsnummer</t>
  </si>
  <si>
    <t>Angaben zu Art und Umfang der Waren oder Dienstleistungen</t>
  </si>
  <si>
    <t>Steuersatz und der Nettobetrag</t>
  </si>
  <si>
    <t>Umsatzsteuerbetrag und der Bruttobetrag</t>
  </si>
  <si>
    <t>Der Zeitpunkt der Lieferung oder Leistung</t>
  </si>
  <si>
    <t>Die Steuernummer des Rechnungsstellers</t>
  </si>
  <si>
    <t>Bei der Erstbenutzung der Anwendung</t>
  </si>
  <si>
    <t>Ersteinrichtung, Kunden, Objekte und Art Ihre Daten eintragen.</t>
  </si>
  <si>
    <t xml:space="preserve">Da schon Demo Daten vorhanden sind, diese können Sie löschen </t>
  </si>
  <si>
    <t>oder mit Ihren Daten überschreiben. Oder auch so lassen,</t>
  </si>
  <si>
    <t>wenn Sie die Daten so übernehmen wollen.</t>
  </si>
  <si>
    <t>Rosenweg 5</t>
  </si>
  <si>
    <t>Nelkenweg 40</t>
  </si>
  <si>
    <t>Rosenallee 2</t>
  </si>
  <si>
    <t>Telefon: 07522-7766  / Fax: 07522-45258</t>
  </si>
  <si>
    <t>In diesen gelben Schattierung können Daten aufgenommen werden.</t>
  </si>
  <si>
    <t>Pauschal</t>
  </si>
  <si>
    <t>Pausch Std.</t>
  </si>
  <si>
    <t xml:space="preserve">nochmals extra ausgewiesen wird. </t>
  </si>
  <si>
    <t>Hier in Stunden + in Pausch Std. diese können nicht verändert werden.</t>
  </si>
  <si>
    <t>Somit hat der Kunde gleich in der Rechnung den Arbeitslohn,</t>
  </si>
  <si>
    <t>Ansonsten bin ich über jeden Verbesserungs Vorschlag zu haben.</t>
  </si>
  <si>
    <t>Bei der Logo Erstellung kann ich Ihnen auch behilflich sein.</t>
  </si>
  <si>
    <t>Die Anwendung kann auch speziell auf Sie abgestimmt werden.</t>
  </si>
  <si>
    <t>Die Anwendung läuft unter Microsoft 365, ehemals Office 365</t>
  </si>
  <si>
    <t>Eine Stornorechnung, kann in der Anwendung, nicht erstellt werden.</t>
  </si>
  <si>
    <t xml:space="preserve">Beachten Sie bitte, </t>
  </si>
  <si>
    <t>das in der Rechnungserstellung, der Arbeitslohn</t>
  </si>
  <si>
    <t>Die laufende Rechnungsnummer wird nicht automatisch generiert.</t>
  </si>
  <si>
    <t>Dies geht nur bei VBA Projekten, diese enthalten aber Makros + VBA Code.</t>
  </si>
  <si>
    <t>den er dann abschreiben kann. Gerätepreis kann z. Bp. nicht abgeschieben werden.</t>
  </si>
  <si>
    <t>Darum eine Rechnung immer ausdrucken + zusätzlich als PDF speichern.</t>
  </si>
  <si>
    <t>Das selbe auch als eine Abschrift.</t>
  </si>
  <si>
    <t>Hierfür eigene Ordner erstellen.</t>
  </si>
  <si>
    <t>Geben Sie hier (in den gelben Schattirungen) die Art ein. Diese kann dann ausgewählt werden.</t>
  </si>
  <si>
    <t>← Std. können nicht verändert werden.</t>
  </si>
  <si>
    <t>← Pausch Std. können nicht verändert werden.</t>
  </si>
  <si>
    <t>Natürlich mit Ihrem Namen (im Logo)</t>
  </si>
  <si>
    <t>Testen Sie diese Anwendung, erst in dem Sie Demo Rechnungen machen.</t>
  </si>
  <si>
    <t>Drucken Sie die Rechnung oder Rechnungsabschrift aus.</t>
  </si>
  <si>
    <t>Schauen Sie sich die Rechnung genau an, ob auch alles richtig ist.</t>
  </si>
  <si>
    <t>Nehmen Sie Ihren Taschenrechner zu Hand und rechnen alles mal nach.</t>
  </si>
  <si>
    <t>Genau gleich verfahren Sie mit einer Mahnung.</t>
  </si>
  <si>
    <t>Von mir wird keine Gewähr oder Haftung für die Anwendung übernommen.</t>
  </si>
  <si>
    <t>Dies ist in den seltesten Fällen erforderlich. Sollte dies trotzdem mal</t>
  </si>
  <si>
    <t>so weit kommen. Einfach den Empfänger kontaktieren. Diesem</t>
  </si>
  <si>
    <t>eine neue Rechnung, mit der gleichen Rechnungsnummer senden.</t>
  </si>
  <si>
    <t>Die alte Rechnung soll der vernichten. Ev. eine Entschuldigung</t>
  </si>
  <si>
    <t>falls dies Ihr Fehler war.</t>
  </si>
  <si>
    <t>Sepp Pisch</t>
  </si>
  <si>
    <t>Storno</t>
  </si>
  <si>
    <t>Vermerk</t>
  </si>
  <si>
    <t>Alte Rechnung wird vernichtet.</t>
  </si>
  <si>
    <t>Max Müller</t>
  </si>
  <si>
    <t>Jutta Maier</t>
  </si>
  <si>
    <t>Umrechnung Std. in Dezi</t>
  </si>
  <si>
    <t>Std. Dezi</t>
  </si>
  <si>
    <t>Auslagen</t>
  </si>
  <si>
    <t xml:space="preserve">Es kann auch die ganze Anwendung, unter: Speichern unter, mit einem anderen Namen </t>
  </si>
  <si>
    <t>gespeichert werden.</t>
  </si>
  <si>
    <t>Sammelrechnung</t>
  </si>
  <si>
    <t>für den</t>
  </si>
  <si>
    <t>Monat:</t>
  </si>
  <si>
    <t>↓ Sammelrechnung für Monat</t>
  </si>
  <si>
    <t>Testlogos, diese können Sie mal versuchsweise, in die Rechnung einfügen.</t>
  </si>
  <si>
    <t>Tragen Sie in der gelben Schattierung die Std. im Format : ein.</t>
  </si>
  <si>
    <r>
      <t xml:space="preserve">Bestättigen Sie das mit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>. Im grünen Feld wird dann Std. in Dezi angezeigt.</t>
    </r>
  </si>
  <si>
    <t>inkl.</t>
  </si>
  <si>
    <t>MWSt.</t>
  </si>
  <si>
    <t>enthalten.</t>
  </si>
  <si>
    <t>Arbeitslohn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</si>
</sst>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u/>
      <sz val="11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0" fillId="0" borderId="0" xfId="0" applyAlignment="1">
      <alignment horizontal="right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/>
    <xf numFmtId="0" fontId="8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0" xfId="0" applyAlignment="1">
      <alignment horizontal="right"/>
    </xf>
    <xf numFmtId="14" fontId="5" fillId="0" borderId="0" xfId="0" applyNumberFormat="1" applyFont="1" applyAlignment="1" applyProtection="1">
      <alignment horizontal="center"/>
      <protection hidden="1"/>
    </xf>
    <xf numFmtId="164" fontId="0" fillId="0" borderId="0" xfId="0" applyNumberFormat="1"/>
    <xf numFmtId="164" fontId="0" fillId="0" borderId="0" xfId="0" applyNumberFormat="1" applyProtection="1">
      <protection hidden="1"/>
    </xf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3" fillId="0" borderId="0" xfId="0" applyFont="1"/>
    <xf numFmtId="0" fontId="14" fillId="0" borderId="0" xfId="0" applyFont="1"/>
    <xf numFmtId="164" fontId="0" fillId="0" borderId="0" xfId="0" applyNumberFormat="1" applyAlignment="1">
      <alignment horizontal="right"/>
    </xf>
    <xf numFmtId="164" fontId="15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0" xfId="0" applyFill="1" applyAlignment="1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44" fontId="0" fillId="0" borderId="0" xfId="0" applyNumberFormat="1" applyFill="1" applyAlignment="1">
      <alignment horizontal="center"/>
    </xf>
    <xf numFmtId="0" fontId="0" fillId="3" borderId="0" xfId="0" applyFill="1"/>
    <xf numFmtId="0" fontId="3" fillId="0" borderId="0" xfId="0" applyFont="1" applyFill="1" applyAlignment="1" applyProtection="1">
      <protection hidden="1"/>
    </xf>
    <xf numFmtId="14" fontId="3" fillId="0" borderId="0" xfId="0" applyNumberFormat="1" applyFont="1" applyAlignment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14" fontId="12" fillId="0" borderId="0" xfId="0" applyNumberFormat="1" applyFont="1" applyProtection="1">
      <protection hidden="1"/>
    </xf>
    <xf numFmtId="14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15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0" fillId="3" borderId="0" xfId="0" applyFill="1" applyAlignment="1" applyProtection="1">
      <alignment horizontal="center"/>
      <protection locked="0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4" fontId="0" fillId="0" borderId="0" xfId="0" applyNumberFormat="1" applyBorder="1" applyProtection="1">
      <protection hidden="1"/>
    </xf>
    <xf numFmtId="0" fontId="20" fillId="0" borderId="10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4" borderId="0" xfId="0" applyFill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19" fillId="0" borderId="0" xfId="0" applyFont="1" applyProtection="1">
      <protection hidden="1"/>
    </xf>
    <xf numFmtId="14" fontId="19" fillId="0" borderId="0" xfId="0" applyNumberFormat="1" applyFont="1" applyProtection="1">
      <protection hidden="1"/>
    </xf>
    <xf numFmtId="164" fontId="19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19" fillId="0" borderId="0" xfId="0" applyFont="1"/>
    <xf numFmtId="0" fontId="22" fillId="0" borderId="0" xfId="0" applyFont="1" applyProtection="1">
      <protection hidden="1"/>
    </xf>
    <xf numFmtId="14" fontId="1" fillId="0" borderId="0" xfId="0" applyNumberFormat="1" applyFont="1" applyAlignment="1" applyProtection="1">
      <protection hidden="1"/>
    </xf>
    <xf numFmtId="14" fontId="0" fillId="0" borderId="0" xfId="0" applyNumberFormat="1" applyAlignment="1" applyProtection="1">
      <protection hidden="1"/>
    </xf>
    <xf numFmtId="0" fontId="1" fillId="0" borderId="0" xfId="0" applyFont="1" applyAlignment="1" applyProtection="1">
      <protection hidden="1"/>
    </xf>
    <xf numFmtId="44" fontId="0" fillId="3" borderId="0" xfId="0" applyNumberFormat="1" applyFill="1" applyAlignment="1" applyProtection="1">
      <alignment horizontal="center"/>
      <protection locked="0"/>
    </xf>
    <xf numFmtId="14" fontId="0" fillId="3" borderId="0" xfId="0" applyNumberFormat="1" applyFill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Protection="1">
      <protection locked="0"/>
    </xf>
    <xf numFmtId="0" fontId="16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5" fillId="3" borderId="0" xfId="0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16" fillId="0" borderId="10" xfId="0" applyFont="1" applyBorder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/>
    <xf numFmtId="0" fontId="0" fillId="3" borderId="0" xfId="0" applyFill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/>
      <protection hidden="1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/>
    <xf numFmtId="0" fontId="16" fillId="0" borderId="0" xfId="0" applyFont="1"/>
    <xf numFmtId="0" fontId="0" fillId="4" borderId="0" xfId="0" applyFill="1" applyProtection="1"/>
    <xf numFmtId="0" fontId="28" fillId="0" borderId="0" xfId="0" applyFont="1"/>
    <xf numFmtId="0" fontId="15" fillId="0" borderId="0" xfId="0" applyFont="1"/>
    <xf numFmtId="0" fontId="29" fillId="0" borderId="0" xfId="0" applyFont="1"/>
    <xf numFmtId="0" fontId="10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10" fillId="5" borderId="0" xfId="0" applyNumberFormat="1" applyFont="1" applyFill="1" applyAlignment="1" applyProtection="1">
      <alignment horizontal="center"/>
      <protection hidden="1"/>
    </xf>
    <xf numFmtId="1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1" fontId="30" fillId="0" borderId="0" xfId="0" applyNumberFormat="1" applyFont="1" applyFill="1" applyAlignment="1" applyProtection="1">
      <alignment horizontal="center"/>
      <protection hidden="1"/>
    </xf>
    <xf numFmtId="20" fontId="10" fillId="3" borderId="0" xfId="0" applyNumberFormat="1" applyFont="1" applyFill="1" applyAlignment="1" applyProtection="1">
      <alignment horizontal="center"/>
      <protection locked="0" hidden="1"/>
    </xf>
    <xf numFmtId="20" fontId="10" fillId="0" borderId="0" xfId="0" applyNumberFormat="1" applyFont="1" applyFill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 applyProtection="1">
      <protection hidden="1"/>
    </xf>
    <xf numFmtId="0" fontId="0" fillId="3" borderId="0" xfId="0" applyFill="1" applyAlignment="1" applyProtection="1">
      <protection locked="0"/>
    </xf>
    <xf numFmtId="0" fontId="13" fillId="0" borderId="0" xfId="0" applyFont="1" applyAlignment="1"/>
    <xf numFmtId="0" fontId="1" fillId="0" borderId="1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6" fillId="0" borderId="0" xfId="0" applyFont="1" applyAlignment="1" applyProtection="1">
      <protection hidden="1"/>
    </xf>
    <xf numFmtId="0" fontId="0" fillId="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protection hidden="1"/>
    </xf>
    <xf numFmtId="0" fontId="0" fillId="0" borderId="0" xfId="0" applyFill="1" applyAlignment="1"/>
    <xf numFmtId="0" fontId="4" fillId="0" borderId="0" xfId="0" applyFont="1" applyAlignment="1" applyProtection="1">
      <protection hidden="1"/>
    </xf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66675</xdr:rowOff>
    </xdr:from>
    <xdr:to>
      <xdr:col>2</xdr:col>
      <xdr:colOff>358140</xdr:colOff>
      <xdr:row>9</xdr:row>
      <xdr:rowOff>5715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B70415-8A56-9591-0AAC-9470CCD9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57175"/>
          <a:ext cx="1463040" cy="146304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304800</xdr:colOff>
      <xdr:row>11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3AF405-375B-04D1-66DA-371B7D64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38100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347D-9A71-47B9-8609-50B8EC53B24C}">
  <sheetPr>
    <tabColor rgb="FF00B050"/>
  </sheetPr>
  <dimension ref="A1:AC125"/>
  <sheetViews>
    <sheetView showZeros="0" tabSelected="1" workbookViewId="0">
      <selection activeCell="B32" sqref="B32"/>
    </sheetView>
  </sheetViews>
  <sheetFormatPr baseColWidth="10" defaultRowHeight="15" x14ac:dyDescent="0.25"/>
  <cols>
    <col min="1" max="1" width="5" customWidth="1"/>
    <col min="2" max="2" width="10.5703125" customWidth="1"/>
    <col min="3" max="3" width="9" customWidth="1"/>
    <col min="5" max="5" width="12.42578125" customWidth="1"/>
    <col min="6" max="6" width="14.42578125" customWidth="1"/>
    <col min="7" max="7" width="8.5703125" customWidth="1"/>
    <col min="8" max="8" width="11.28515625" customWidth="1"/>
    <col min="9" max="9" width="12" customWidth="1"/>
    <col min="10" max="10" width="5" customWidth="1"/>
  </cols>
  <sheetData>
    <row r="1" spans="2:28" ht="10.5" customHeight="1" x14ac:dyDescent="0.25">
      <c r="L1" s="55"/>
      <c r="M1" s="55"/>
      <c r="N1" s="55"/>
      <c r="O1" s="55"/>
      <c r="P1" s="55"/>
      <c r="Q1" s="55"/>
      <c r="R1" s="55"/>
      <c r="S1" s="55"/>
      <c r="T1" s="105"/>
      <c r="U1" s="106"/>
      <c r="V1" s="106"/>
      <c r="W1" s="106"/>
      <c r="X1" s="106"/>
      <c r="Y1" s="106"/>
      <c r="Z1" s="106"/>
      <c r="AA1" s="106"/>
      <c r="AB1" s="106"/>
    </row>
    <row r="2" spans="2:28" ht="9" customHeight="1" x14ac:dyDescent="0.25">
      <c r="C2" s="7"/>
      <c r="G2" s="46"/>
      <c r="H2" s="46"/>
      <c r="I2" s="46"/>
      <c r="J2" s="46"/>
      <c r="L2" s="55"/>
      <c r="M2" s="55"/>
      <c r="N2" s="55"/>
      <c r="O2" s="55"/>
      <c r="P2" s="55"/>
      <c r="Q2" s="55"/>
      <c r="R2" s="55"/>
      <c r="S2" s="55"/>
      <c r="T2" s="105"/>
      <c r="U2" s="106"/>
      <c r="V2" s="106"/>
      <c r="W2" s="106"/>
      <c r="X2" s="106"/>
      <c r="Y2" s="106"/>
      <c r="Z2" s="106"/>
      <c r="AA2" s="106"/>
      <c r="AB2" s="106"/>
    </row>
    <row r="3" spans="2:28" x14ac:dyDescent="0.25">
      <c r="C3" s="128" t="str">
        <f>IF(Ersteinrichtung!A5&gt;0,Ersteinrichtung!A5,"")</f>
        <v>Dienstleistungen</v>
      </c>
      <c r="D3" s="128"/>
      <c r="E3" s="128"/>
      <c r="F3" s="128"/>
      <c r="G3" s="46"/>
      <c r="H3" s="47" t="s">
        <v>93</v>
      </c>
      <c r="I3" s="48"/>
      <c r="J3" s="46"/>
      <c r="L3" s="87" t="s">
        <v>36</v>
      </c>
      <c r="M3" s="87">
        <f>VLOOKUP(B14,Kunden!A2:E3101,5,FALSE)</f>
        <v>101</v>
      </c>
      <c r="N3" s="87"/>
      <c r="O3" s="87"/>
      <c r="P3" s="87">
        <f>(Ersteinrichtung!A24)</f>
        <v>19</v>
      </c>
      <c r="Q3" s="87"/>
      <c r="R3" s="87"/>
      <c r="S3" s="87"/>
      <c r="T3" s="87" t="s">
        <v>114</v>
      </c>
      <c r="U3" s="106"/>
      <c r="V3" s="106"/>
      <c r="W3" s="106"/>
      <c r="X3" s="106"/>
      <c r="Y3" s="106"/>
      <c r="Z3" s="106"/>
      <c r="AA3" s="106"/>
      <c r="AB3" s="106"/>
    </row>
    <row r="4" spans="2:28" x14ac:dyDescent="0.25">
      <c r="C4" s="128"/>
      <c r="D4" s="128"/>
      <c r="E4" s="128"/>
      <c r="F4" s="128"/>
      <c r="G4" s="46"/>
      <c r="H4" s="49" t="s">
        <v>95</v>
      </c>
      <c r="I4" s="50"/>
      <c r="J4" s="46"/>
      <c r="L4" s="87" t="s">
        <v>37</v>
      </c>
      <c r="M4" s="87">
        <f>(L22)</f>
        <v>2022</v>
      </c>
      <c r="N4" s="87">
        <f>(M22)</f>
        <v>100</v>
      </c>
      <c r="O4" s="87"/>
      <c r="P4" s="87" t="s">
        <v>75</v>
      </c>
      <c r="Q4" s="87" t="s">
        <v>73</v>
      </c>
      <c r="R4" s="87"/>
      <c r="S4" s="87"/>
      <c r="T4" s="87" t="s">
        <v>115</v>
      </c>
      <c r="U4" s="106"/>
      <c r="V4" s="106"/>
      <c r="W4" s="106"/>
      <c r="X4" s="106"/>
      <c r="Y4" s="106"/>
      <c r="Z4" s="106"/>
      <c r="AA4" s="106"/>
      <c r="AB4" s="106"/>
    </row>
    <row r="5" spans="2:28" x14ac:dyDescent="0.25">
      <c r="C5" s="129" t="str">
        <f>IF(Ersteinrichtung!A6&gt;0,Ersteinrichtung!A6,"")</f>
        <v>G.Schneider</v>
      </c>
      <c r="D5" s="129"/>
      <c r="E5" s="129"/>
      <c r="F5" s="129"/>
      <c r="G5" s="46"/>
      <c r="H5" s="49" t="s">
        <v>96</v>
      </c>
      <c r="I5" s="50"/>
      <c r="J5" s="46"/>
      <c r="L5" s="87" t="s">
        <v>38</v>
      </c>
      <c r="M5" s="88">
        <f ca="1">TODAY()</f>
        <v>44789</v>
      </c>
      <c r="N5" s="87"/>
      <c r="O5" s="87"/>
      <c r="P5" s="87" t="s">
        <v>76</v>
      </c>
      <c r="Q5" s="87"/>
      <c r="R5" s="87"/>
      <c r="S5" s="87"/>
      <c r="T5" s="87" t="s">
        <v>116</v>
      </c>
      <c r="U5" s="106"/>
      <c r="V5" s="106"/>
      <c r="W5" s="106"/>
      <c r="X5" s="106"/>
      <c r="Y5" s="106"/>
      <c r="Z5" s="106"/>
      <c r="AA5" s="106"/>
      <c r="AB5" s="106"/>
    </row>
    <row r="6" spans="2:28" x14ac:dyDescent="0.25">
      <c r="C6" s="130"/>
      <c r="D6" s="130"/>
      <c r="E6" s="130"/>
      <c r="F6" s="130"/>
      <c r="G6" s="46"/>
      <c r="H6" s="49" t="s">
        <v>97</v>
      </c>
      <c r="I6" s="50"/>
      <c r="J6" s="46"/>
      <c r="L6" s="87" t="s">
        <v>41</v>
      </c>
      <c r="M6" s="87" t="str">
        <f>(Ersteinrichtung!A10)</f>
        <v>92000 / 5634</v>
      </c>
      <c r="N6" s="87"/>
      <c r="O6" s="87"/>
      <c r="P6" s="89">
        <f>(I48/100)</f>
        <v>0</v>
      </c>
      <c r="Q6" s="87"/>
      <c r="R6" s="87"/>
      <c r="S6" s="87"/>
      <c r="T6" s="87" t="s">
        <v>117</v>
      </c>
      <c r="U6" s="106"/>
      <c r="V6" s="106"/>
      <c r="W6" s="106"/>
      <c r="X6" s="106"/>
      <c r="Y6" s="106"/>
      <c r="Z6" s="106"/>
      <c r="AA6" s="106"/>
      <c r="AB6" s="106"/>
    </row>
    <row r="7" spans="2:28" x14ac:dyDescent="0.25">
      <c r="C7" s="133" t="str">
        <f>IF(Ersteinrichtung!A7&gt;0,Ersteinrichtung!A7,"")</f>
        <v>Haus, Hof + Garten. Entrümpelungen</v>
      </c>
      <c r="D7" s="133"/>
      <c r="E7" s="133"/>
      <c r="F7" s="133"/>
      <c r="G7" s="46"/>
      <c r="H7" s="49" t="s">
        <v>98</v>
      </c>
      <c r="I7" s="50"/>
      <c r="J7" s="46"/>
      <c r="L7" s="90" t="s">
        <v>68</v>
      </c>
      <c r="M7" s="87"/>
      <c r="N7" s="87"/>
      <c r="O7" s="87"/>
      <c r="P7" s="89">
        <f>(P3*P6)</f>
        <v>0</v>
      </c>
      <c r="Q7" s="87" t="s">
        <v>77</v>
      </c>
      <c r="R7" s="87"/>
      <c r="S7" s="87"/>
      <c r="T7" s="87" t="s">
        <v>118</v>
      </c>
      <c r="U7" s="106"/>
      <c r="V7" s="106"/>
      <c r="W7" s="106"/>
      <c r="X7" s="106"/>
      <c r="Y7" s="106"/>
      <c r="Z7" s="106"/>
      <c r="AA7" s="106"/>
      <c r="AB7" s="106"/>
    </row>
    <row r="8" spans="2:28" x14ac:dyDescent="0.25">
      <c r="C8" s="133" t="str">
        <f>IF(Ersteinrichtung!A8&gt;0,Ersteinrichtung!A8,"")</f>
        <v>Telefon: 07522-7766  / Fax: 07522-45258</v>
      </c>
      <c r="D8" s="133"/>
      <c r="E8" s="133"/>
      <c r="F8" s="133"/>
      <c r="G8" s="46"/>
      <c r="H8" s="51"/>
      <c r="I8" s="52"/>
      <c r="J8" s="46"/>
      <c r="L8" s="87" t="s">
        <v>65</v>
      </c>
      <c r="M8" s="87"/>
      <c r="N8" s="87"/>
      <c r="O8" s="87"/>
      <c r="P8" s="89">
        <f>(I48)</f>
        <v>0</v>
      </c>
      <c r="Q8" s="87" t="s">
        <v>78</v>
      </c>
      <c r="R8" s="87"/>
      <c r="S8" s="87"/>
      <c r="T8" s="105"/>
      <c r="U8" s="106"/>
      <c r="V8" s="106"/>
      <c r="W8" s="106"/>
      <c r="X8" s="106"/>
      <c r="Y8" s="106"/>
      <c r="Z8" s="106"/>
      <c r="AA8" s="106"/>
      <c r="AB8" s="106"/>
    </row>
    <row r="9" spans="2:28" ht="9.75" customHeight="1" x14ac:dyDescent="0.25">
      <c r="G9" s="46"/>
      <c r="H9" s="46"/>
      <c r="I9" s="46"/>
      <c r="J9" s="46"/>
      <c r="L9" s="87" t="s">
        <v>66</v>
      </c>
      <c r="M9" s="87"/>
      <c r="N9" s="87"/>
      <c r="O9" s="87"/>
      <c r="P9" s="87"/>
      <c r="Q9" s="87"/>
      <c r="R9" s="87"/>
      <c r="S9" s="87"/>
      <c r="T9" s="105"/>
      <c r="U9" s="106"/>
      <c r="V9" s="106"/>
      <c r="W9" s="106"/>
      <c r="X9" s="106"/>
      <c r="Y9" s="106"/>
      <c r="Z9" s="106"/>
      <c r="AA9" s="106"/>
      <c r="AB9" s="106"/>
    </row>
    <row r="10" spans="2:28" x14ac:dyDescent="0.25">
      <c r="L10" s="87" t="s">
        <v>67</v>
      </c>
      <c r="M10" s="87"/>
      <c r="N10" s="87"/>
      <c r="O10" s="87"/>
      <c r="P10" s="89">
        <f>(P11/100*P3)</f>
        <v>0</v>
      </c>
      <c r="Q10" s="87" t="s">
        <v>79</v>
      </c>
      <c r="R10" s="87"/>
      <c r="S10" s="89">
        <f>(S11/100*P3)</f>
        <v>0</v>
      </c>
      <c r="T10" s="105"/>
      <c r="U10" s="106"/>
      <c r="V10" s="106"/>
      <c r="W10" s="106"/>
      <c r="X10" s="106"/>
      <c r="Y10" s="106"/>
      <c r="Z10" s="106"/>
      <c r="AA10" s="106"/>
      <c r="AB10" s="106"/>
    </row>
    <row r="11" spans="2:28" x14ac:dyDescent="0.25">
      <c r="B11" s="2" t="str">
        <f>(Ersteinrichtung!A1&amp;" "&amp;Ersteinrichtung!A2&amp;" "&amp;Ersteinrichtung!F1&amp;" "&amp;Ersteinrichtung!A3&amp;" "&amp;Ersteinrichtung!F1&amp;" "&amp;Ersteinrichtung!A4)</f>
        <v>Schneider Günther ◦ Rosenallee 2 ◦ 88239 Wangen</v>
      </c>
      <c r="C11" s="2"/>
      <c r="L11" s="90" t="s">
        <v>69</v>
      </c>
      <c r="M11" s="87"/>
      <c r="N11" s="87"/>
      <c r="O11" s="87"/>
      <c r="P11" s="89">
        <f>SUM(I75:I111)</f>
        <v>0</v>
      </c>
      <c r="Q11" s="87" t="s">
        <v>80</v>
      </c>
      <c r="R11" s="87"/>
      <c r="S11" s="89">
        <f>(P8+P11)</f>
        <v>0</v>
      </c>
      <c r="T11" s="105"/>
      <c r="U11" s="106"/>
      <c r="V11" s="106"/>
      <c r="W11" s="106"/>
      <c r="X11" s="106"/>
      <c r="Y11" s="106"/>
      <c r="Z11" s="106"/>
      <c r="AA11" s="106"/>
      <c r="AB11" s="106"/>
    </row>
    <row r="12" spans="2:28" ht="5.25" customHeight="1" x14ac:dyDescent="0.25">
      <c r="L12" s="91"/>
      <c r="M12" s="91"/>
      <c r="N12" s="91"/>
      <c r="O12" s="91"/>
      <c r="P12" s="91"/>
      <c r="Q12" s="91"/>
      <c r="R12" s="91"/>
      <c r="S12" s="91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2:28" ht="9" customHeight="1" x14ac:dyDescent="0.25">
      <c r="L13" s="91"/>
      <c r="M13" s="91"/>
      <c r="N13" s="91"/>
      <c r="O13" s="91"/>
      <c r="P13" s="91"/>
      <c r="Q13" s="91"/>
      <c r="R13" s="91"/>
      <c r="S13" s="91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2:28" x14ac:dyDescent="0.25">
      <c r="B14" s="131" t="str">
        <f>(L19)</f>
        <v>Max Müller</v>
      </c>
      <c r="C14" s="132"/>
      <c r="D14" s="132"/>
      <c r="E14" s="132"/>
      <c r="F14" s="55"/>
      <c r="H14" s="2" t="str">
        <f>(Ersteinrichtung!A1&amp;" "&amp;Ersteinrichtung!A2)</f>
        <v>Schneider Günther</v>
      </c>
      <c r="L14" s="92" t="s">
        <v>150</v>
      </c>
      <c r="M14" s="91"/>
      <c r="N14" s="91"/>
      <c r="O14" s="91"/>
      <c r="P14" s="91"/>
      <c r="Q14" s="91"/>
      <c r="R14" s="91"/>
      <c r="S14" s="91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2:28" x14ac:dyDescent="0.25">
      <c r="B15" s="131" t="str">
        <f>VLOOKUP($L$19,Kunden!$A$2:$E$3101,2,FALSE)</f>
        <v>Amt für Mülltrennung</v>
      </c>
      <c r="C15" s="132"/>
      <c r="D15" s="132"/>
      <c r="E15" s="132"/>
      <c r="F15" s="132"/>
      <c r="H15" s="2" t="str">
        <f>(Ersteinrichtung!A3)</f>
        <v>Rosenallee 2</v>
      </c>
      <c r="L15" s="87" t="s">
        <v>94</v>
      </c>
      <c r="M15" s="91"/>
      <c r="N15" s="91"/>
      <c r="O15" s="91"/>
      <c r="P15" s="91"/>
      <c r="Q15" s="91"/>
      <c r="R15" s="91"/>
      <c r="S15" s="91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2:28" x14ac:dyDescent="0.25">
      <c r="B16" s="131" t="str">
        <f>VLOOKUP($L$19,Kunden!$A$2:$E$3101,3,FALSE)</f>
        <v>Rosenweg 5</v>
      </c>
      <c r="C16" s="132"/>
      <c r="D16" s="132"/>
      <c r="E16" s="132"/>
      <c r="F16" s="55"/>
      <c r="H16" s="2" t="str">
        <f>(Ersteinrichtung!A4)</f>
        <v>88239 Wangen</v>
      </c>
      <c r="L16" s="87" t="str">
        <f>IF(Ersteinrichtung!A24=0,'Rechnungen schreiben'!L14,"")</f>
        <v/>
      </c>
      <c r="M16" s="91"/>
      <c r="N16" s="91"/>
      <c r="O16" s="91"/>
      <c r="P16" s="91"/>
      <c r="Q16" s="91"/>
      <c r="R16" s="91"/>
      <c r="S16" s="91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9" x14ac:dyDescent="0.25">
      <c r="B17" s="131" t="str">
        <f>VLOOKUP($L$19,Kunden!$A$2:$E$3101,4,FALSE)</f>
        <v>88239 Wangen</v>
      </c>
      <c r="C17" s="132"/>
      <c r="D17" s="132"/>
      <c r="E17" s="132"/>
      <c r="F17" s="55"/>
      <c r="H17" s="2" t="str">
        <f>(Ersteinrichtung!G1&amp;" "&amp;Ersteinrichtung!A9)</f>
        <v>Tel.: 07522-4525</v>
      </c>
      <c r="L17" s="87" t="str">
        <f>IF(Ersteinrichtung!A24=0,'Rechnungen schreiben'!L15,"")</f>
        <v/>
      </c>
      <c r="M17" s="91"/>
      <c r="N17" s="91"/>
      <c r="O17" s="91"/>
      <c r="P17" s="91"/>
      <c r="Q17" s="91"/>
      <c r="R17" s="91"/>
      <c r="S17" s="91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9" x14ac:dyDescent="0.25">
      <c r="B18" s="131"/>
      <c r="C18" s="135"/>
      <c r="D18" s="135"/>
      <c r="E18" s="135"/>
      <c r="H18" s="6"/>
      <c r="L18" s="67" t="s">
        <v>107</v>
      </c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9" x14ac:dyDescent="0.25">
      <c r="H19" s="2"/>
      <c r="L19" s="138" t="s">
        <v>225</v>
      </c>
      <c r="M19" s="138"/>
      <c r="N19" s="138"/>
      <c r="O19" s="138"/>
      <c r="P19" s="138"/>
      <c r="Q19" s="138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9" x14ac:dyDescent="0.25">
      <c r="H20" s="2"/>
      <c r="L20" s="67" t="s">
        <v>104</v>
      </c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9" x14ac:dyDescent="0.25">
      <c r="G21" s="8" t="str">
        <f>(L6&amp;" "&amp;M6)</f>
        <v>St.Nr.: 92000 / 5634</v>
      </c>
      <c r="L21" s="67" t="s">
        <v>105</v>
      </c>
      <c r="M21" s="142" t="s">
        <v>106</v>
      </c>
      <c r="N21" s="142"/>
      <c r="O21" s="142" t="s">
        <v>235</v>
      </c>
      <c r="P21" s="142"/>
      <c r="Q21" s="135"/>
      <c r="R21" s="91" t="s">
        <v>232</v>
      </c>
      <c r="S21" s="91"/>
      <c r="T21" s="91" t="s">
        <v>233</v>
      </c>
      <c r="U21" s="91" t="s">
        <v>234</v>
      </c>
      <c r="V21" s="106"/>
      <c r="W21" s="106"/>
      <c r="X21" s="106"/>
      <c r="Y21" s="106"/>
      <c r="Z21" s="106"/>
      <c r="AA21" s="106"/>
      <c r="AB21" s="106"/>
    </row>
    <row r="22" spans="1:29" x14ac:dyDescent="0.25">
      <c r="A22" t="s">
        <v>0</v>
      </c>
      <c r="J22" s="12" t="s">
        <v>0</v>
      </c>
      <c r="L22" s="68">
        <v>2022</v>
      </c>
      <c r="M22" s="143">
        <v>100</v>
      </c>
      <c r="N22" s="143"/>
      <c r="O22" s="143"/>
      <c r="P22" s="143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9" x14ac:dyDescent="0.25">
      <c r="J23" s="3"/>
      <c r="L23" s="24" t="s">
        <v>108</v>
      </c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9" x14ac:dyDescent="0.25">
      <c r="G24" s="2" t="s">
        <v>10</v>
      </c>
      <c r="H24" s="2"/>
      <c r="L24" s="138" t="s">
        <v>48</v>
      </c>
      <c r="M24" s="138"/>
      <c r="N24" s="138"/>
      <c r="O24" s="138"/>
      <c r="P24" s="138"/>
      <c r="Q24" s="138"/>
      <c r="R24" s="138"/>
    </row>
    <row r="25" spans="1:29" x14ac:dyDescent="0.25">
      <c r="G25" s="56" t="str">
        <f>(L3&amp;" "&amp;M3)</f>
        <v>Kundennummer: 101</v>
      </c>
      <c r="L25" s="68"/>
      <c r="M25" s="16" t="s">
        <v>103</v>
      </c>
      <c r="U25" s="106"/>
      <c r="V25" s="106"/>
      <c r="W25" s="106"/>
      <c r="X25" s="106"/>
      <c r="Y25" s="106"/>
    </row>
    <row r="26" spans="1:29" ht="16.5" thickBot="1" x14ac:dyDescent="0.3">
      <c r="B26" s="4" t="str">
        <f>IF(L25=1,"Rechnungs - Abschrift","Rechnung")</f>
        <v>Rechnung</v>
      </c>
      <c r="G26" s="56" t="str">
        <f>(L4&amp;" "&amp;M4&amp;N4)</f>
        <v>Rechnungsnummer: 2022100</v>
      </c>
      <c r="L26" s="30"/>
      <c r="M26" s="31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x14ac:dyDescent="0.25">
      <c r="B27" s="5" t="str">
        <f>(Ersteinrichtung!A11)</f>
        <v>Sehr geehrte Damen und Herrn,</v>
      </c>
      <c r="G27" s="57" t="str">
        <f ca="1">(L5&amp;" "&amp;TEXT(M5,"TT.MM.JJJJ"))</f>
        <v>Rechnungsdatum: 16.08.2022</v>
      </c>
      <c r="L27" s="69" t="s">
        <v>163</v>
      </c>
      <c r="M27" s="70"/>
      <c r="N27" s="71" t="s">
        <v>143</v>
      </c>
      <c r="O27" s="71"/>
      <c r="P27" s="71"/>
      <c r="Q27" s="71"/>
      <c r="R27" s="71"/>
      <c r="S27" s="71"/>
      <c r="T27" s="72"/>
      <c r="U27" s="106"/>
      <c r="V27" s="91" t="s">
        <v>154</v>
      </c>
      <c r="W27" s="111">
        <f>(K48)</f>
        <v>0</v>
      </c>
      <c r="X27" s="91"/>
      <c r="Y27" s="111">
        <f>(U48)</f>
        <v>0</v>
      </c>
      <c r="Z27" s="91"/>
      <c r="AA27" s="106"/>
      <c r="AB27" s="106"/>
      <c r="AC27" s="106"/>
    </row>
    <row r="28" spans="1:29" x14ac:dyDescent="0.25">
      <c r="B28" s="5" t="str">
        <f>(Ersteinrichtung!A12)</f>
        <v>ich erlaube mir, wie folgt in Rechnung zu stellen</v>
      </c>
      <c r="L28" s="73" t="s">
        <v>139</v>
      </c>
      <c r="M28" s="74"/>
      <c r="N28" s="74"/>
      <c r="O28" s="74"/>
      <c r="P28" s="74"/>
      <c r="Q28" s="74"/>
      <c r="R28" s="74"/>
      <c r="S28" s="74"/>
      <c r="T28" s="75"/>
      <c r="U28" s="106"/>
      <c r="V28" s="91" t="s">
        <v>155</v>
      </c>
      <c r="W28" s="111">
        <f>(W27/100*X28)</f>
        <v>0</v>
      </c>
      <c r="X28" s="91">
        <f>(Ersteinrichtung!A24)</f>
        <v>19</v>
      </c>
      <c r="Y28" s="111">
        <f>(Y27/100*X28)</f>
        <v>0</v>
      </c>
      <c r="Z28" s="91"/>
      <c r="AA28" s="106"/>
      <c r="AB28" s="106"/>
      <c r="AC28" s="106"/>
    </row>
    <row r="29" spans="1:29" x14ac:dyDescent="0.25">
      <c r="B29" s="144" t="str">
        <f>(L24)</f>
        <v>Objekt: Wird in der Bezeichnung angegeben</v>
      </c>
      <c r="C29" s="132"/>
      <c r="D29" s="132"/>
      <c r="E29" s="132"/>
      <c r="F29" s="132"/>
      <c r="G29" s="132"/>
      <c r="H29" s="132"/>
      <c r="L29" s="73" t="s">
        <v>146</v>
      </c>
      <c r="M29" s="74"/>
      <c r="N29" s="74"/>
      <c r="O29" s="74"/>
      <c r="P29" s="74"/>
      <c r="Q29" s="74"/>
      <c r="R29" s="74"/>
      <c r="S29" s="74"/>
      <c r="T29" s="75"/>
      <c r="U29" s="106"/>
      <c r="V29" s="91" t="s">
        <v>156</v>
      </c>
      <c r="W29" s="111">
        <f>(W27+W28)</f>
        <v>0</v>
      </c>
      <c r="X29" s="91"/>
      <c r="Y29" s="111">
        <f>(Y27+Y28)</f>
        <v>0</v>
      </c>
      <c r="Z29" s="91"/>
      <c r="AA29" s="106"/>
      <c r="AB29" s="106"/>
      <c r="AC29" s="106"/>
    </row>
    <row r="30" spans="1:29" x14ac:dyDescent="0.25">
      <c r="B30" t="str">
        <f>IF(O22&gt;0,R21&amp;" "&amp;T21&amp;" "&amp;U21&amp;" "&amp;O22&amp;" "&amp;L22,"")</f>
        <v/>
      </c>
      <c r="L30" s="73" t="s">
        <v>165</v>
      </c>
      <c r="M30" s="74"/>
      <c r="N30" s="74"/>
      <c r="O30" s="74"/>
      <c r="P30" s="74"/>
      <c r="Q30" s="74"/>
      <c r="R30" s="74"/>
      <c r="S30" s="74"/>
      <c r="T30" s="75"/>
      <c r="U30" s="106"/>
      <c r="V30" s="91"/>
      <c r="W30" s="91"/>
      <c r="X30" s="91"/>
      <c r="Y30" s="91"/>
      <c r="Z30" s="91"/>
      <c r="AA30" s="106"/>
      <c r="AB30" s="106"/>
      <c r="AC30" s="106"/>
    </row>
    <row r="31" spans="1:29" x14ac:dyDescent="0.25">
      <c r="B31" s="10" t="s">
        <v>11</v>
      </c>
      <c r="C31" s="10" t="s">
        <v>12</v>
      </c>
      <c r="D31" s="10" t="s">
        <v>13</v>
      </c>
      <c r="E31" s="9" t="s">
        <v>14</v>
      </c>
      <c r="F31" s="11"/>
      <c r="G31" s="11"/>
      <c r="H31" s="10" t="s">
        <v>15</v>
      </c>
      <c r="I31" s="10" t="s">
        <v>16</v>
      </c>
      <c r="K31" s="91"/>
      <c r="L31" s="73" t="s">
        <v>148</v>
      </c>
      <c r="M31" s="74"/>
      <c r="N31" s="74"/>
      <c r="O31" s="74"/>
      <c r="P31" s="74"/>
      <c r="Q31" s="74"/>
      <c r="R31" s="74"/>
      <c r="S31" s="74"/>
      <c r="T31" s="75"/>
      <c r="U31" s="106"/>
      <c r="V31" s="91" t="s">
        <v>157</v>
      </c>
      <c r="W31" s="111">
        <f>(K112)</f>
        <v>0</v>
      </c>
      <c r="X31" s="91"/>
      <c r="Y31" s="111">
        <f>(U112)</f>
        <v>0</v>
      </c>
      <c r="Z31" s="91"/>
      <c r="AA31" s="106"/>
      <c r="AB31" s="106"/>
      <c r="AC31" s="106"/>
    </row>
    <row r="32" spans="1:29" ht="12.75" customHeight="1" x14ac:dyDescent="0.25">
      <c r="B32" s="58"/>
      <c r="C32" s="118"/>
      <c r="D32" s="59"/>
      <c r="E32" s="126"/>
      <c r="F32" s="126"/>
      <c r="G32" s="126"/>
      <c r="H32" s="60"/>
      <c r="I32" s="15" t="str">
        <f>IF(H32&gt;0,H32*C32,"")</f>
        <v/>
      </c>
      <c r="K32" s="108" t="str">
        <f>IF(D32="Std.",I32,"")</f>
        <v/>
      </c>
      <c r="L32" s="73" t="s">
        <v>149</v>
      </c>
      <c r="M32" s="74"/>
      <c r="N32" s="74"/>
      <c r="O32" s="74"/>
      <c r="P32" s="76"/>
      <c r="Q32" s="77"/>
      <c r="R32" s="74"/>
      <c r="S32" s="74"/>
      <c r="T32" s="75"/>
      <c r="U32" s="109" t="str">
        <f>IF(D32="Pausch Std.",I32,"")</f>
        <v/>
      </c>
      <c r="V32" s="91" t="s">
        <v>158</v>
      </c>
      <c r="W32" s="111">
        <f>(W31/100*X28)</f>
        <v>0</v>
      </c>
      <c r="X32" s="91"/>
      <c r="Y32" s="111">
        <f>(Y31/100*X28)</f>
        <v>0</v>
      </c>
      <c r="Z32" s="91"/>
      <c r="AA32" s="106"/>
      <c r="AB32" s="106"/>
      <c r="AC32" s="106"/>
    </row>
    <row r="33" spans="2:29" ht="12.75" customHeight="1" x14ac:dyDescent="0.25">
      <c r="B33" s="61"/>
      <c r="C33" s="59"/>
      <c r="D33" s="59"/>
      <c r="E33" s="126"/>
      <c r="F33" s="126"/>
      <c r="G33" s="126"/>
      <c r="H33" s="60"/>
      <c r="I33" s="15" t="str">
        <f t="shared" ref="I33:I46" si="0">IF(H33&gt;0,H33*C33,"")</f>
        <v/>
      </c>
      <c r="K33" s="108" t="str">
        <f t="shared" ref="K33:K47" si="1">IF(D33="Std.",I33,"")</f>
        <v/>
      </c>
      <c r="L33" s="104" t="s">
        <v>164</v>
      </c>
      <c r="M33" s="74"/>
      <c r="N33" s="74"/>
      <c r="O33" s="74"/>
      <c r="P33" s="74"/>
      <c r="Q33" s="74"/>
      <c r="R33" s="74"/>
      <c r="S33" s="74"/>
      <c r="T33" s="75"/>
      <c r="U33" s="109" t="str">
        <f t="shared" ref="U33:U47" si="2">IF(D33="Pausch Std.",I33,"")</f>
        <v/>
      </c>
      <c r="V33" s="91" t="s">
        <v>159</v>
      </c>
      <c r="W33" s="111">
        <f>(W31+W32)</f>
        <v>0</v>
      </c>
      <c r="X33" s="91"/>
      <c r="Y33" s="111">
        <f>(Y31+Y32)</f>
        <v>0</v>
      </c>
      <c r="Z33" s="91"/>
      <c r="AA33" s="106"/>
      <c r="AB33" s="106"/>
      <c r="AC33" s="106"/>
    </row>
    <row r="34" spans="2:29" ht="12.75" customHeight="1" x14ac:dyDescent="0.25">
      <c r="B34" s="58"/>
      <c r="C34" s="59"/>
      <c r="D34" s="59"/>
      <c r="E34" s="126"/>
      <c r="F34" s="126"/>
      <c r="G34" s="126"/>
      <c r="H34" s="60"/>
      <c r="I34" s="15" t="str">
        <f t="shared" si="0"/>
        <v/>
      </c>
      <c r="K34" s="108" t="str">
        <f t="shared" si="1"/>
        <v/>
      </c>
      <c r="L34" s="104" t="s">
        <v>167</v>
      </c>
      <c r="M34" s="74"/>
      <c r="N34" s="74"/>
      <c r="O34" s="74"/>
      <c r="P34" s="74"/>
      <c r="Q34" s="74"/>
      <c r="R34" s="74"/>
      <c r="S34" s="74"/>
      <c r="T34" s="75"/>
      <c r="U34" s="109" t="str">
        <f t="shared" si="2"/>
        <v/>
      </c>
      <c r="V34" s="91"/>
      <c r="W34" s="91"/>
      <c r="X34" s="91"/>
      <c r="Y34" s="91"/>
      <c r="Z34" s="91"/>
      <c r="AA34" s="106"/>
      <c r="AB34" s="106"/>
      <c r="AC34" s="106"/>
    </row>
    <row r="35" spans="2:29" ht="12.75" customHeight="1" x14ac:dyDescent="0.25">
      <c r="B35" s="61"/>
      <c r="C35" s="59"/>
      <c r="D35" s="59"/>
      <c r="E35" s="126"/>
      <c r="F35" s="126"/>
      <c r="G35" s="126"/>
      <c r="H35" s="60"/>
      <c r="I35" s="15" t="str">
        <f t="shared" si="0"/>
        <v/>
      </c>
      <c r="K35" s="108" t="str">
        <f t="shared" si="1"/>
        <v/>
      </c>
      <c r="L35" s="104" t="s">
        <v>166</v>
      </c>
      <c r="M35" s="74"/>
      <c r="N35" s="74"/>
      <c r="O35" s="74"/>
      <c r="P35" s="74"/>
      <c r="Q35" s="74"/>
      <c r="R35" s="74"/>
      <c r="S35" s="74"/>
      <c r="T35" s="75"/>
      <c r="U35" s="109" t="str">
        <f t="shared" si="2"/>
        <v/>
      </c>
      <c r="V35" s="91" t="s">
        <v>160</v>
      </c>
      <c r="W35" s="111">
        <f>(W29)</f>
        <v>0</v>
      </c>
      <c r="X35" s="91"/>
      <c r="Y35" s="111">
        <f>(W29+Y29)</f>
        <v>0</v>
      </c>
      <c r="Z35" s="91"/>
      <c r="AA35" s="106"/>
      <c r="AB35" s="106"/>
      <c r="AC35" s="106"/>
    </row>
    <row r="36" spans="2:29" ht="12.75" customHeight="1" x14ac:dyDescent="0.25">
      <c r="B36" s="61"/>
      <c r="C36" s="59"/>
      <c r="D36" s="59"/>
      <c r="E36" s="126"/>
      <c r="F36" s="126"/>
      <c r="G36" s="126"/>
      <c r="H36" s="60"/>
      <c r="I36" s="15" t="str">
        <f t="shared" si="0"/>
        <v/>
      </c>
      <c r="K36" s="108" t="str">
        <f t="shared" si="1"/>
        <v/>
      </c>
      <c r="L36" s="73"/>
      <c r="M36" s="74"/>
      <c r="N36" s="74"/>
      <c r="O36" s="74"/>
      <c r="P36" s="74"/>
      <c r="Q36" s="74"/>
      <c r="R36" s="74"/>
      <c r="S36" s="74"/>
      <c r="T36" s="75"/>
      <c r="U36" s="109" t="str">
        <f t="shared" si="2"/>
        <v/>
      </c>
      <c r="V36" s="91" t="s">
        <v>161</v>
      </c>
      <c r="W36" s="111">
        <f>(W29+W33)</f>
        <v>0</v>
      </c>
      <c r="X36" s="91"/>
      <c r="Y36" s="111">
        <f>(W33+Y33+Y35)</f>
        <v>0</v>
      </c>
      <c r="Z36" s="91"/>
      <c r="AA36" s="106"/>
      <c r="AB36" s="106"/>
      <c r="AC36" s="106"/>
    </row>
    <row r="37" spans="2:29" ht="12.75" customHeight="1" x14ac:dyDescent="0.25">
      <c r="B37" s="59"/>
      <c r="C37" s="59"/>
      <c r="D37" s="59"/>
      <c r="E37" s="126"/>
      <c r="F37" s="126"/>
      <c r="G37" s="126"/>
      <c r="H37" s="60"/>
      <c r="I37" s="15" t="str">
        <f t="shared" si="0"/>
        <v/>
      </c>
      <c r="K37" s="108" t="str">
        <f t="shared" si="1"/>
        <v/>
      </c>
      <c r="L37" s="73" t="s">
        <v>140</v>
      </c>
      <c r="M37" s="74"/>
      <c r="N37" s="74"/>
      <c r="O37" s="74"/>
      <c r="P37" s="76" t="s">
        <v>141</v>
      </c>
      <c r="Q37" s="77">
        <v>44781</v>
      </c>
      <c r="R37" s="74"/>
      <c r="S37" s="74"/>
      <c r="T37" s="75"/>
      <c r="U37" s="109" t="str">
        <f t="shared" si="2"/>
        <v/>
      </c>
      <c r="V37" s="91"/>
      <c r="W37" s="91"/>
      <c r="X37" s="91"/>
      <c r="Y37" s="91"/>
      <c r="Z37" s="91"/>
      <c r="AA37" s="106"/>
      <c r="AB37" s="106"/>
      <c r="AC37" s="106"/>
    </row>
    <row r="38" spans="2:29" ht="12.75" customHeight="1" x14ac:dyDescent="0.25">
      <c r="B38" s="61"/>
      <c r="C38" s="59"/>
      <c r="D38" s="59"/>
      <c r="E38" s="126"/>
      <c r="F38" s="126"/>
      <c r="G38" s="126"/>
      <c r="H38" s="60"/>
      <c r="I38" s="15" t="str">
        <f t="shared" si="0"/>
        <v/>
      </c>
      <c r="K38" s="108" t="str">
        <f t="shared" si="1"/>
        <v/>
      </c>
      <c r="L38" s="78" t="s">
        <v>142</v>
      </c>
      <c r="M38" s="54"/>
      <c r="N38" s="54"/>
      <c r="O38" s="54"/>
      <c r="P38" s="54"/>
      <c r="Q38" s="74"/>
      <c r="R38" s="74"/>
      <c r="S38" s="74"/>
      <c r="T38" s="75"/>
      <c r="U38" s="109" t="str">
        <f t="shared" si="2"/>
        <v/>
      </c>
      <c r="V38" s="91" t="s">
        <v>162</v>
      </c>
      <c r="W38" s="91"/>
      <c r="X38" s="91"/>
      <c r="Y38" s="91"/>
      <c r="Z38" s="91"/>
      <c r="AA38" s="106"/>
      <c r="AB38" s="106"/>
      <c r="AC38" s="106"/>
    </row>
    <row r="39" spans="2:29" ht="12.75" customHeight="1" x14ac:dyDescent="0.25">
      <c r="B39" s="61"/>
      <c r="C39" s="59"/>
      <c r="D39" s="59"/>
      <c r="E39" s="126"/>
      <c r="F39" s="126"/>
      <c r="G39" s="126"/>
      <c r="H39" s="60"/>
      <c r="I39" s="15" t="str">
        <f t="shared" si="0"/>
        <v/>
      </c>
      <c r="K39" s="108" t="str">
        <f t="shared" si="1"/>
        <v/>
      </c>
      <c r="L39" s="78" t="s">
        <v>168</v>
      </c>
      <c r="M39" s="74"/>
      <c r="N39" s="74"/>
      <c r="O39" s="74"/>
      <c r="P39" s="74"/>
      <c r="Q39" s="74"/>
      <c r="R39" s="74"/>
      <c r="S39" s="74"/>
      <c r="T39" s="75"/>
      <c r="U39" s="109" t="str">
        <f t="shared" si="2"/>
        <v/>
      </c>
      <c r="V39" s="91" t="s">
        <v>242</v>
      </c>
      <c r="W39" s="91"/>
      <c r="X39" s="91" t="s">
        <v>130</v>
      </c>
      <c r="Y39" s="91"/>
      <c r="Z39" s="91"/>
      <c r="AA39" s="106"/>
      <c r="AB39" s="106"/>
      <c r="AC39" s="106"/>
    </row>
    <row r="40" spans="2:29" ht="12.75" customHeight="1" x14ac:dyDescent="0.25">
      <c r="B40" s="59"/>
      <c r="C40" s="59"/>
      <c r="D40" s="59"/>
      <c r="E40" s="126"/>
      <c r="F40" s="126"/>
      <c r="G40" s="126"/>
      <c r="H40" s="60"/>
      <c r="I40" s="15" t="str">
        <f t="shared" si="0"/>
        <v/>
      </c>
      <c r="K40" s="108" t="str">
        <f t="shared" si="1"/>
        <v/>
      </c>
      <c r="L40" s="73"/>
      <c r="M40" s="74"/>
      <c r="N40" s="74"/>
      <c r="O40" s="74"/>
      <c r="P40" s="74"/>
      <c r="Q40" s="74"/>
      <c r="R40" s="74"/>
      <c r="S40" s="74"/>
      <c r="T40" s="75"/>
      <c r="U40" s="109" t="str">
        <f t="shared" si="2"/>
        <v/>
      </c>
      <c r="V40" s="125" t="s">
        <v>239</v>
      </c>
      <c r="W40" s="125">
        <f>(X28)</f>
        <v>19</v>
      </c>
      <c r="X40" s="125" t="s">
        <v>75</v>
      </c>
      <c r="Y40" s="125" t="s">
        <v>240</v>
      </c>
      <c r="Z40" s="91" t="s">
        <v>241</v>
      </c>
      <c r="AA40" s="106"/>
      <c r="AB40" s="106"/>
      <c r="AC40" s="106"/>
    </row>
    <row r="41" spans="2:29" ht="12.75" customHeight="1" x14ac:dyDescent="0.25">
      <c r="B41" s="59"/>
      <c r="C41" s="59"/>
      <c r="D41" s="59"/>
      <c r="E41" s="126"/>
      <c r="F41" s="126"/>
      <c r="G41" s="126"/>
      <c r="H41" s="60"/>
      <c r="I41" s="15" t="str">
        <f t="shared" si="0"/>
        <v/>
      </c>
      <c r="K41" s="108" t="str">
        <f t="shared" si="1"/>
        <v/>
      </c>
      <c r="L41" s="79" t="s">
        <v>147</v>
      </c>
      <c r="M41" s="80"/>
      <c r="N41" s="80"/>
      <c r="O41" s="80"/>
      <c r="P41" s="80"/>
      <c r="Q41" s="74"/>
      <c r="R41" s="74"/>
      <c r="S41" s="74"/>
      <c r="T41" s="75"/>
      <c r="U41" s="109" t="str">
        <f t="shared" si="2"/>
        <v/>
      </c>
      <c r="V41" s="106"/>
      <c r="W41" s="106"/>
      <c r="X41" s="106"/>
      <c r="Y41" s="106"/>
      <c r="Z41" s="106"/>
      <c r="AA41" s="106"/>
      <c r="AB41" s="106"/>
      <c r="AC41" s="106"/>
    </row>
    <row r="42" spans="2:29" ht="12.75" customHeight="1" x14ac:dyDescent="0.25">
      <c r="B42" s="61"/>
      <c r="C42" s="59"/>
      <c r="D42" s="59"/>
      <c r="E42" s="126"/>
      <c r="F42" s="126"/>
      <c r="G42" s="126"/>
      <c r="H42" s="60"/>
      <c r="I42" s="15" t="str">
        <f t="shared" si="0"/>
        <v/>
      </c>
      <c r="K42" s="108" t="str">
        <f t="shared" si="1"/>
        <v/>
      </c>
      <c r="L42" s="140" t="s">
        <v>144</v>
      </c>
      <c r="M42" s="141"/>
      <c r="N42" s="141"/>
      <c r="O42" s="141"/>
      <c r="P42" s="141"/>
      <c r="Q42" s="74"/>
      <c r="R42" s="74"/>
      <c r="S42" s="74"/>
      <c r="T42" s="75"/>
      <c r="U42" s="109" t="str">
        <f t="shared" si="2"/>
        <v/>
      </c>
      <c r="V42" s="106"/>
      <c r="W42" s="106"/>
      <c r="X42" s="106"/>
      <c r="Y42" s="106"/>
      <c r="Z42" s="106"/>
      <c r="AA42" s="106"/>
      <c r="AB42" s="106"/>
      <c r="AC42" s="106"/>
    </row>
    <row r="43" spans="2:29" ht="12.75" customHeight="1" thickBot="1" x14ac:dyDescent="0.3">
      <c r="B43" s="59"/>
      <c r="C43" s="59"/>
      <c r="D43" s="59"/>
      <c r="E43" s="126"/>
      <c r="F43" s="126"/>
      <c r="G43" s="126"/>
      <c r="H43" s="60"/>
      <c r="I43" s="15" t="str">
        <f t="shared" si="0"/>
        <v/>
      </c>
      <c r="K43" s="108" t="str">
        <f t="shared" si="1"/>
        <v/>
      </c>
      <c r="L43" s="81" t="s">
        <v>145</v>
      </c>
      <c r="M43" s="82"/>
      <c r="N43" s="82"/>
      <c r="O43" s="82"/>
      <c r="P43" s="82"/>
      <c r="Q43" s="83"/>
      <c r="R43" s="83"/>
      <c r="S43" s="83"/>
      <c r="T43" s="84"/>
      <c r="U43" s="109" t="str">
        <f t="shared" si="2"/>
        <v/>
      </c>
      <c r="V43" s="106"/>
      <c r="W43" s="106"/>
      <c r="X43" s="106"/>
      <c r="Y43" s="106"/>
      <c r="Z43" s="106"/>
      <c r="AA43" s="106"/>
      <c r="AB43" s="106"/>
      <c r="AC43" s="106"/>
    </row>
    <row r="44" spans="2:29" ht="12.75" customHeight="1" x14ac:dyDescent="0.25">
      <c r="B44" s="61"/>
      <c r="C44" s="59"/>
      <c r="D44" s="59"/>
      <c r="E44" s="126"/>
      <c r="F44" s="126"/>
      <c r="G44" s="126"/>
      <c r="H44" s="60"/>
      <c r="I44" s="15" t="str">
        <f t="shared" si="0"/>
        <v/>
      </c>
      <c r="K44" s="108" t="str">
        <f t="shared" si="1"/>
        <v/>
      </c>
      <c r="U44" s="109" t="str">
        <f t="shared" si="2"/>
        <v/>
      </c>
      <c r="V44" s="106"/>
      <c r="W44" s="106"/>
      <c r="X44" s="106"/>
      <c r="Y44" s="106"/>
      <c r="Z44" s="106"/>
      <c r="AA44" s="106"/>
      <c r="AB44" s="106"/>
      <c r="AC44" s="106"/>
    </row>
    <row r="45" spans="2:29" ht="12.75" customHeight="1" x14ac:dyDescent="0.25">
      <c r="B45" s="59"/>
      <c r="C45" s="59"/>
      <c r="D45" s="59"/>
      <c r="E45" s="126"/>
      <c r="F45" s="126"/>
      <c r="G45" s="126"/>
      <c r="H45" s="60"/>
      <c r="I45" s="15" t="str">
        <f t="shared" si="0"/>
        <v/>
      </c>
      <c r="K45" s="108" t="str">
        <f t="shared" si="1"/>
        <v/>
      </c>
      <c r="L45" s="67" t="s">
        <v>91</v>
      </c>
      <c r="U45" s="109" t="str">
        <f t="shared" si="2"/>
        <v/>
      </c>
      <c r="V45" s="106"/>
      <c r="W45" s="106"/>
      <c r="X45" s="106"/>
      <c r="Y45" s="106"/>
      <c r="Z45" s="106"/>
      <c r="AA45" s="106"/>
      <c r="AB45" s="106"/>
      <c r="AC45" s="106"/>
    </row>
    <row r="46" spans="2:29" ht="12.75" customHeight="1" x14ac:dyDescent="0.25">
      <c r="B46" s="61"/>
      <c r="C46" s="59"/>
      <c r="D46" s="59"/>
      <c r="E46" s="126"/>
      <c r="F46" s="126"/>
      <c r="G46" s="126"/>
      <c r="H46" s="60"/>
      <c r="I46" s="15" t="str">
        <f t="shared" si="0"/>
        <v/>
      </c>
      <c r="K46" s="108" t="str">
        <f t="shared" si="1"/>
        <v/>
      </c>
      <c r="L46" s="138" t="s">
        <v>50</v>
      </c>
      <c r="M46" s="138"/>
      <c r="N46" s="138"/>
      <c r="O46" s="138"/>
      <c r="P46" s="138"/>
      <c r="Q46" s="138"/>
      <c r="R46" s="138"/>
      <c r="U46" s="109" t="str">
        <f t="shared" si="2"/>
        <v/>
      </c>
      <c r="V46" s="106"/>
      <c r="W46" s="106"/>
      <c r="X46" s="106"/>
      <c r="Y46" s="106"/>
    </row>
    <row r="47" spans="2:29" ht="12.75" customHeight="1" x14ac:dyDescent="0.25">
      <c r="B47" s="59"/>
      <c r="C47" s="59"/>
      <c r="D47" s="59"/>
      <c r="E47" s="126"/>
      <c r="F47" s="126"/>
      <c r="G47" s="126"/>
      <c r="H47" s="60"/>
      <c r="I47" s="15" t="str">
        <f>IF(H47&gt;0,H47*C47,"")</f>
        <v/>
      </c>
      <c r="K47" s="108" t="str">
        <f t="shared" si="1"/>
        <v/>
      </c>
      <c r="L47" s="67" t="s">
        <v>92</v>
      </c>
      <c r="U47" s="109" t="str">
        <f t="shared" si="2"/>
        <v/>
      </c>
    </row>
    <row r="48" spans="2:29" ht="12.6" customHeight="1" x14ac:dyDescent="0.25">
      <c r="H48" s="62" t="s">
        <v>72</v>
      </c>
      <c r="I48" s="15">
        <f>SUM(I32:I47)</f>
        <v>0</v>
      </c>
      <c r="K48" s="89">
        <f>SUM(K32:K47)</f>
        <v>0</v>
      </c>
      <c r="L48" s="138" t="s">
        <v>99</v>
      </c>
      <c r="M48" s="138"/>
      <c r="N48" s="138"/>
      <c r="O48" s="138"/>
      <c r="P48" s="138"/>
      <c r="Q48" s="138"/>
      <c r="R48" s="138"/>
      <c r="U48" s="110">
        <f>SUM(U32:U47)</f>
        <v>0</v>
      </c>
    </row>
    <row r="49" spans="2:21" ht="12.6" customHeight="1" x14ac:dyDescent="0.25">
      <c r="B49" s="137" t="str">
        <f>IF(L50=0,L16,"")</f>
        <v/>
      </c>
      <c r="C49" s="137"/>
      <c r="D49" s="137"/>
      <c r="E49" s="137"/>
      <c r="F49" s="137"/>
      <c r="G49" s="127" t="str">
        <f>IF(L50=2,"",Q4&amp;" "&amp;P3&amp;" "&amp;P4)</f>
        <v/>
      </c>
      <c r="H49" s="127"/>
      <c r="I49" s="15" t="str">
        <f>IF(L50=2,"",P7)</f>
        <v/>
      </c>
      <c r="K49" s="91"/>
      <c r="L49" s="85"/>
      <c r="M49" s="86" t="s">
        <v>101</v>
      </c>
      <c r="U49" s="91"/>
    </row>
    <row r="50" spans="2:21" ht="12.6" customHeight="1" x14ac:dyDescent="0.25">
      <c r="B50" s="63" t="str">
        <f>IF(L50=0,L17,"")</f>
        <v/>
      </c>
      <c r="C50" s="55"/>
      <c r="D50" s="55"/>
      <c r="E50" s="55"/>
      <c r="F50" s="55"/>
      <c r="G50" s="127" t="str">
        <f>IF(L50=2,"","Rechnungsbetrag:")</f>
        <v/>
      </c>
      <c r="H50" s="127"/>
      <c r="I50" s="64" t="str">
        <f>IF(L50=2,"",I48+I49)</f>
        <v/>
      </c>
      <c r="K50" s="91"/>
      <c r="L50" s="68">
        <v>2</v>
      </c>
      <c r="M50" s="86" t="s">
        <v>83</v>
      </c>
      <c r="U50" s="91"/>
    </row>
    <row r="51" spans="2:21" ht="12.6" customHeight="1" x14ac:dyDescent="0.25">
      <c r="G51" s="136" t="str">
        <f>IF(L50=2,L54,"")</f>
        <v>Übertrag auf Seite 2</v>
      </c>
      <c r="H51" s="136"/>
      <c r="I51" s="136"/>
      <c r="K51" s="91"/>
      <c r="L51" s="87" t="s">
        <v>82</v>
      </c>
      <c r="N51" s="87" t="s">
        <v>102</v>
      </c>
      <c r="U51" s="91"/>
    </row>
    <row r="52" spans="2:21" ht="12.6" customHeight="1" x14ac:dyDescent="0.25">
      <c r="B52" s="132" t="str">
        <f>IF(L50=2,"",L46)</f>
        <v/>
      </c>
      <c r="C52" s="132"/>
      <c r="D52" s="132"/>
      <c r="E52" s="132"/>
      <c r="F52" s="132"/>
      <c r="G52" s="132"/>
      <c r="H52" s="132"/>
      <c r="I52" s="132"/>
      <c r="K52" s="91"/>
      <c r="L52" s="87" t="s">
        <v>81</v>
      </c>
      <c r="U52" s="91"/>
    </row>
    <row r="53" spans="2:21" ht="12.6" customHeight="1" x14ac:dyDescent="0.25">
      <c r="B53" s="20"/>
      <c r="C53" s="20"/>
      <c r="D53" s="20"/>
      <c r="E53" s="20"/>
      <c r="F53" s="20"/>
      <c r="G53" s="20"/>
      <c r="H53" s="20"/>
      <c r="I53" s="20"/>
      <c r="K53" s="91"/>
      <c r="L53" s="87" t="s">
        <v>84</v>
      </c>
      <c r="U53" s="91"/>
    </row>
    <row r="54" spans="2:21" ht="12.6" customHeight="1" x14ac:dyDescent="0.25">
      <c r="B54" s="132" t="str">
        <f>IF(L50=2,"",L48)</f>
        <v/>
      </c>
      <c r="C54" s="132"/>
      <c r="D54" s="132"/>
      <c r="E54" s="132"/>
      <c r="F54" s="132"/>
      <c r="G54" s="132"/>
      <c r="H54" s="132"/>
      <c r="I54" s="20"/>
      <c r="K54" s="91"/>
      <c r="L54" s="87" t="s">
        <v>89</v>
      </c>
      <c r="U54" s="91"/>
    </row>
    <row r="55" spans="2:21" ht="12.6" customHeight="1" x14ac:dyDescent="0.25">
      <c r="B55" s="20" t="str">
        <f>IF(L50=2,"",V38&amp;" "&amp;TEXT(Y35,"0,00")&amp;" "&amp;X39&amp;" "&amp;V39&amp;" "&amp;V40&amp;" "&amp;W40&amp;" "&amp;X40&amp;" "&amp;Y40&amp;" "&amp;Z40)</f>
        <v/>
      </c>
      <c r="C55" s="20"/>
      <c r="D55" s="20"/>
      <c r="E55" s="20"/>
      <c r="F55" s="20"/>
      <c r="G55" s="20"/>
      <c r="H55" s="20"/>
      <c r="I55" s="20"/>
      <c r="K55" s="91"/>
      <c r="L55" s="87" t="s">
        <v>90</v>
      </c>
      <c r="U55" s="91"/>
    </row>
    <row r="56" spans="2:21" ht="12.6" customHeight="1" x14ac:dyDescent="0.25">
      <c r="B56" s="20"/>
      <c r="C56" s="20"/>
      <c r="D56" s="20"/>
      <c r="E56" s="20"/>
      <c r="F56" s="20"/>
      <c r="G56" s="20"/>
      <c r="H56" s="53" t="str">
        <f>IF(L50=2,L52,"")</f>
        <v>Seite</v>
      </c>
      <c r="I56" s="53" t="str">
        <f>IF(L50=2,L51,"")</f>
        <v>1 von 2</v>
      </c>
      <c r="K56" s="91"/>
      <c r="U56" s="91"/>
    </row>
    <row r="57" spans="2:21" ht="12.6" customHeight="1" x14ac:dyDescent="0.25">
      <c r="B57" s="139" t="str">
        <f>IF(L49=1,N51,"")</f>
        <v/>
      </c>
      <c r="C57" s="139"/>
      <c r="D57" s="139"/>
      <c r="E57" s="139"/>
      <c r="F57" s="139"/>
      <c r="K57" s="91"/>
      <c r="U57" s="91"/>
    </row>
    <row r="58" spans="2:21" ht="12.6" customHeight="1" x14ac:dyDescent="0.25">
      <c r="B58" s="2" t="str">
        <f>IF(Ersteinrichtung!A18&gt;0,'Rechnungen schreiben'!L7,"")</f>
        <v>Bankverbindung 1</v>
      </c>
      <c r="C58" s="55"/>
      <c r="D58" s="55"/>
      <c r="E58" s="2"/>
      <c r="F58" s="2" t="str">
        <f>IF(Ersteinrichtung!A21&gt;0,'Rechnungen schreiben'!L11,"")</f>
        <v>Bankverbindung 2</v>
      </c>
      <c r="G58" s="55"/>
      <c r="H58" s="55"/>
      <c r="I58" s="2"/>
      <c r="K58" s="91"/>
      <c r="U58" s="91"/>
    </row>
    <row r="59" spans="2:21" ht="12.6" customHeight="1" x14ac:dyDescent="0.25">
      <c r="B59" s="132" t="str">
        <f>IF(Ersteinrichtung!A18&gt;0,'Rechnungen schreiben'!L8&amp;" "&amp;Ersteinrichtung!A18,"")</f>
        <v>IBAN: DE24600100600009994566</v>
      </c>
      <c r="C59" s="132"/>
      <c r="D59" s="132"/>
      <c r="E59" s="132"/>
      <c r="F59" s="132" t="str">
        <f>IF(Ersteinrichtung!A21&gt;0,'Rechnungen schreiben'!L8&amp;" "&amp;Ersteinrichtung!A21,"")</f>
        <v>IBAN: DE24600100600009994553455</v>
      </c>
      <c r="G59" s="132"/>
      <c r="H59" s="132"/>
      <c r="I59" s="132"/>
      <c r="K59" s="91"/>
      <c r="U59" s="91"/>
    </row>
    <row r="60" spans="2:21" ht="12.6" customHeight="1" x14ac:dyDescent="0.25">
      <c r="B60" s="132" t="str">
        <f>IF(Ersteinrichtung!A19&gt;0,'Rechnungen schreiben'!L9&amp;" "&amp;Ersteinrichtung!A19,"")</f>
        <v>BIC: FEDECV2D</v>
      </c>
      <c r="C60" s="132"/>
      <c r="D60" s="132"/>
      <c r="E60" s="132"/>
      <c r="F60" s="132" t="str">
        <f>IF(Ersteinrichtung!A22&gt;0,'Rechnungen schreiben'!L9&amp;" "&amp;Ersteinrichtung!A22,"")</f>
        <v>BIC: FEDECV2DF</v>
      </c>
      <c r="G60" s="132"/>
      <c r="H60" s="132"/>
      <c r="I60" s="132"/>
      <c r="K60" s="91"/>
      <c r="U60" s="91"/>
    </row>
    <row r="61" spans="2:21" ht="12.6" customHeight="1" x14ac:dyDescent="0.25">
      <c r="B61" s="134" t="str">
        <f>IF(Ersteinrichtung!A20&gt;0,'Rechnungen schreiben'!L10&amp;" "&amp;Ersteinrichtung!A20,"")</f>
        <v>Kontoinhaber: Guenther Schneider</v>
      </c>
      <c r="C61" s="132"/>
      <c r="D61" s="132"/>
      <c r="E61" s="132"/>
      <c r="F61" s="134" t="str">
        <f>IF(Ersteinrichtung!A23&gt;0,'Rechnungen schreiben'!L10&amp;" "&amp;Ersteinrichtung!A23,"")</f>
        <v>Kontoinhaber: Guenther Schneider</v>
      </c>
      <c r="G61" s="132"/>
      <c r="H61" s="132"/>
      <c r="I61" s="132"/>
      <c r="K61" s="91"/>
      <c r="U61" s="91"/>
    </row>
    <row r="62" spans="2:21" x14ac:dyDescent="0.25">
      <c r="B62" s="2"/>
      <c r="E62" s="2"/>
      <c r="K62" s="91"/>
      <c r="U62" s="91"/>
    </row>
    <row r="63" spans="2:21" x14ac:dyDescent="0.25">
      <c r="K63" s="91"/>
      <c r="U63" s="91"/>
    </row>
    <row r="64" spans="2:21" x14ac:dyDescent="0.25">
      <c r="K64" s="91"/>
      <c r="U64" s="91"/>
    </row>
    <row r="65" spans="2:21" x14ac:dyDescent="0.25">
      <c r="K65" s="91"/>
      <c r="U65" s="91"/>
    </row>
    <row r="66" spans="2:21" x14ac:dyDescent="0.25">
      <c r="B66" s="65" t="str">
        <f>IF(L50=0,"Nur Seite 1 ausdrucken, es sind keine Daten für die 2 Seite vorhanden.","")</f>
        <v/>
      </c>
      <c r="H66" s="53" t="str">
        <f>IF(L50=2,L52,"")</f>
        <v>Seite</v>
      </c>
      <c r="I66" s="53" t="str">
        <f>IF(L50=2,L53,"")</f>
        <v>2 von 2</v>
      </c>
      <c r="K66" s="91"/>
      <c r="U66" s="91"/>
    </row>
    <row r="67" spans="2:21" x14ac:dyDescent="0.25">
      <c r="K67" s="91"/>
      <c r="U67" s="91"/>
    </row>
    <row r="68" spans="2:21" x14ac:dyDescent="0.25">
      <c r="G68" s="56" t="str">
        <f>IF(L50=2,G25,"")</f>
        <v>Kundennummer: 101</v>
      </c>
      <c r="K68" s="91"/>
      <c r="U68" s="91"/>
    </row>
    <row r="69" spans="2:21" x14ac:dyDescent="0.25">
      <c r="G69" s="56" t="str">
        <f>IF(L50=2,G26,"")</f>
        <v>Rechnungsnummer: 2022100</v>
      </c>
      <c r="K69" s="91"/>
      <c r="U69" s="91"/>
    </row>
    <row r="70" spans="2:21" x14ac:dyDescent="0.25">
      <c r="G70" s="56" t="str">
        <f ca="1">IF(L50=2,G27,"")</f>
        <v>Rechnungsdatum: 16.08.2022</v>
      </c>
      <c r="K70" s="91"/>
      <c r="U70" s="91"/>
    </row>
    <row r="71" spans="2:21" x14ac:dyDescent="0.25">
      <c r="K71" s="91"/>
      <c r="U71" s="91"/>
    </row>
    <row r="72" spans="2:21" x14ac:dyDescent="0.25">
      <c r="F72" s="127" t="str">
        <f>IF(L50=2,L55,"")</f>
        <v>Übertrag von Seite 1</v>
      </c>
      <c r="G72" s="127"/>
      <c r="H72" s="62" t="str">
        <f>IF(L50=2,H48,"")</f>
        <v>Netto:</v>
      </c>
      <c r="I72" s="66">
        <f>IF(L50=2,I48,"")</f>
        <v>0</v>
      </c>
      <c r="K72" s="91"/>
      <c r="U72" s="91"/>
    </row>
    <row r="73" spans="2:21" x14ac:dyDescent="0.25">
      <c r="K73" s="91"/>
      <c r="U73" s="91"/>
    </row>
    <row r="74" spans="2:21" x14ac:dyDescent="0.25">
      <c r="B74" s="10" t="str">
        <f>IF($L$50=2,B31,"")</f>
        <v>Datum</v>
      </c>
      <c r="C74" s="10" t="str">
        <f t="shared" ref="C74:I74" si="3">IF($L$50=2,C31,"")</f>
        <v>Menge</v>
      </c>
      <c r="D74" s="10" t="str">
        <f t="shared" si="3"/>
        <v>Art</v>
      </c>
      <c r="E74" s="10" t="str">
        <f t="shared" si="3"/>
        <v>Bezeichnung</v>
      </c>
      <c r="F74" s="10">
        <f t="shared" si="3"/>
        <v>0</v>
      </c>
      <c r="G74" s="10">
        <f t="shared" si="3"/>
        <v>0</v>
      </c>
      <c r="H74" s="10" t="str">
        <f t="shared" si="3"/>
        <v>Einzel-Pr. €</v>
      </c>
      <c r="I74" s="10" t="str">
        <f t="shared" si="3"/>
        <v>Gesamt €</v>
      </c>
      <c r="K74" s="91"/>
      <c r="U74" s="91"/>
    </row>
    <row r="75" spans="2:21" ht="12.6" customHeight="1" x14ac:dyDescent="0.25">
      <c r="B75" s="58"/>
      <c r="C75" s="59"/>
      <c r="D75" s="59"/>
      <c r="E75" s="126"/>
      <c r="F75" s="126"/>
      <c r="G75" s="126"/>
      <c r="H75" s="60"/>
      <c r="I75" s="15" t="str">
        <f>IF(H75&gt;0,C75*H75,"")</f>
        <v/>
      </c>
      <c r="K75" s="89" t="str">
        <f>IF(D75="Std.",I75,"")</f>
        <v/>
      </c>
      <c r="U75" s="109" t="str">
        <f t="shared" ref="U75:U111" si="4">IF(D75="Pausch Std.",I75,"")</f>
        <v/>
      </c>
    </row>
    <row r="76" spans="2:21" ht="12.6" customHeight="1" x14ac:dyDescent="0.25">
      <c r="B76" s="61"/>
      <c r="C76" s="59"/>
      <c r="D76" s="59"/>
      <c r="E76" s="126"/>
      <c r="F76" s="126"/>
      <c r="G76" s="126"/>
      <c r="H76" s="60"/>
      <c r="I76" s="15" t="str">
        <f t="shared" ref="I76:I111" si="5">IF(H76&gt;0,C76*H76,"")</f>
        <v/>
      </c>
      <c r="K76" s="89" t="str">
        <f t="shared" ref="K76:K111" si="6">IF(D76="Std.",I76,"")</f>
        <v/>
      </c>
      <c r="U76" s="109" t="str">
        <f t="shared" si="4"/>
        <v/>
      </c>
    </row>
    <row r="77" spans="2:21" ht="12.6" customHeight="1" x14ac:dyDescent="0.25">
      <c r="B77" s="61"/>
      <c r="C77" s="59"/>
      <c r="D77" s="59"/>
      <c r="E77" s="126"/>
      <c r="F77" s="126"/>
      <c r="G77" s="126"/>
      <c r="H77" s="60"/>
      <c r="I77" s="15" t="str">
        <f t="shared" si="5"/>
        <v/>
      </c>
      <c r="K77" s="89" t="str">
        <f t="shared" si="6"/>
        <v/>
      </c>
      <c r="U77" s="109" t="str">
        <f t="shared" si="4"/>
        <v/>
      </c>
    </row>
    <row r="78" spans="2:21" ht="12.6" customHeight="1" x14ac:dyDescent="0.25">
      <c r="B78" s="61"/>
      <c r="C78" s="59"/>
      <c r="D78" s="59"/>
      <c r="E78" s="126"/>
      <c r="F78" s="126"/>
      <c r="G78" s="126"/>
      <c r="H78" s="60"/>
      <c r="I78" s="15" t="str">
        <f t="shared" si="5"/>
        <v/>
      </c>
      <c r="K78" s="89" t="str">
        <f t="shared" si="6"/>
        <v/>
      </c>
      <c r="U78" s="109" t="str">
        <f t="shared" si="4"/>
        <v/>
      </c>
    </row>
    <row r="79" spans="2:21" ht="12.6" customHeight="1" x14ac:dyDescent="0.25">
      <c r="B79" s="61"/>
      <c r="C79" s="59"/>
      <c r="D79" s="59"/>
      <c r="E79" s="126"/>
      <c r="F79" s="126"/>
      <c r="G79" s="126"/>
      <c r="H79" s="60"/>
      <c r="I79" s="15" t="str">
        <f t="shared" si="5"/>
        <v/>
      </c>
      <c r="K79" s="89" t="str">
        <f t="shared" si="6"/>
        <v/>
      </c>
      <c r="U79" s="109" t="str">
        <f t="shared" si="4"/>
        <v/>
      </c>
    </row>
    <row r="80" spans="2:21" ht="12.6" customHeight="1" x14ac:dyDescent="0.25">
      <c r="B80" s="61"/>
      <c r="C80" s="59"/>
      <c r="D80" s="59"/>
      <c r="E80" s="126"/>
      <c r="F80" s="126"/>
      <c r="G80" s="126"/>
      <c r="H80" s="60"/>
      <c r="I80" s="15" t="str">
        <f t="shared" si="5"/>
        <v/>
      </c>
      <c r="K80" s="89" t="str">
        <f t="shared" si="6"/>
        <v/>
      </c>
      <c r="U80" s="109" t="str">
        <f t="shared" si="4"/>
        <v/>
      </c>
    </row>
    <row r="81" spans="2:21" ht="12.6" customHeight="1" x14ac:dyDescent="0.25">
      <c r="B81" s="61"/>
      <c r="C81" s="59"/>
      <c r="D81" s="59"/>
      <c r="E81" s="126"/>
      <c r="F81" s="126"/>
      <c r="G81" s="126"/>
      <c r="H81" s="60"/>
      <c r="I81" s="15" t="str">
        <f t="shared" si="5"/>
        <v/>
      </c>
      <c r="K81" s="89" t="str">
        <f t="shared" si="6"/>
        <v/>
      </c>
      <c r="U81" s="109" t="str">
        <f t="shared" si="4"/>
        <v/>
      </c>
    </row>
    <row r="82" spans="2:21" ht="12.6" customHeight="1" x14ac:dyDescent="0.25">
      <c r="B82" s="61"/>
      <c r="C82" s="59"/>
      <c r="D82" s="59"/>
      <c r="E82" s="126"/>
      <c r="F82" s="126"/>
      <c r="G82" s="126"/>
      <c r="H82" s="60"/>
      <c r="I82" s="15" t="str">
        <f t="shared" si="5"/>
        <v/>
      </c>
      <c r="K82" s="89" t="str">
        <f t="shared" si="6"/>
        <v/>
      </c>
      <c r="U82" s="109" t="str">
        <f t="shared" si="4"/>
        <v/>
      </c>
    </row>
    <row r="83" spans="2:21" ht="12.6" customHeight="1" x14ac:dyDescent="0.25">
      <c r="B83" s="61"/>
      <c r="C83" s="59"/>
      <c r="D83" s="59"/>
      <c r="E83" s="126"/>
      <c r="F83" s="126"/>
      <c r="G83" s="126"/>
      <c r="H83" s="60"/>
      <c r="I83" s="15" t="str">
        <f t="shared" si="5"/>
        <v/>
      </c>
      <c r="K83" s="89" t="str">
        <f t="shared" si="6"/>
        <v/>
      </c>
      <c r="U83" s="109" t="str">
        <f t="shared" si="4"/>
        <v/>
      </c>
    </row>
    <row r="84" spans="2:21" ht="12.6" customHeight="1" x14ac:dyDescent="0.25">
      <c r="B84" s="61"/>
      <c r="C84" s="59"/>
      <c r="D84" s="59"/>
      <c r="E84" s="126"/>
      <c r="F84" s="126"/>
      <c r="G84" s="126"/>
      <c r="H84" s="60"/>
      <c r="I84" s="15" t="str">
        <f t="shared" si="5"/>
        <v/>
      </c>
      <c r="K84" s="89" t="str">
        <f t="shared" si="6"/>
        <v/>
      </c>
      <c r="U84" s="109" t="str">
        <f t="shared" si="4"/>
        <v/>
      </c>
    </row>
    <row r="85" spans="2:21" ht="12.6" customHeight="1" x14ac:dyDescent="0.25">
      <c r="B85" s="61"/>
      <c r="C85" s="59"/>
      <c r="D85" s="59"/>
      <c r="E85" s="126"/>
      <c r="F85" s="126"/>
      <c r="G85" s="126"/>
      <c r="H85" s="60"/>
      <c r="I85" s="15" t="str">
        <f t="shared" si="5"/>
        <v/>
      </c>
      <c r="K85" s="89" t="str">
        <f t="shared" si="6"/>
        <v/>
      </c>
      <c r="U85" s="109" t="str">
        <f t="shared" si="4"/>
        <v/>
      </c>
    </row>
    <row r="86" spans="2:21" ht="12.6" customHeight="1" x14ac:dyDescent="0.25">
      <c r="B86" s="61"/>
      <c r="C86" s="59"/>
      <c r="D86" s="59"/>
      <c r="E86" s="126"/>
      <c r="F86" s="126"/>
      <c r="G86" s="126"/>
      <c r="H86" s="60"/>
      <c r="I86" s="15" t="str">
        <f t="shared" si="5"/>
        <v/>
      </c>
      <c r="K86" s="89" t="str">
        <f t="shared" si="6"/>
        <v/>
      </c>
      <c r="U86" s="109" t="str">
        <f t="shared" si="4"/>
        <v/>
      </c>
    </row>
    <row r="87" spans="2:21" ht="12.6" customHeight="1" x14ac:dyDescent="0.25">
      <c r="B87" s="61"/>
      <c r="C87" s="59"/>
      <c r="D87" s="59"/>
      <c r="E87" s="126"/>
      <c r="F87" s="126"/>
      <c r="G87" s="126"/>
      <c r="H87" s="60"/>
      <c r="I87" s="15" t="str">
        <f t="shared" si="5"/>
        <v/>
      </c>
      <c r="K87" s="89" t="str">
        <f t="shared" si="6"/>
        <v/>
      </c>
      <c r="U87" s="109" t="str">
        <f t="shared" si="4"/>
        <v/>
      </c>
    </row>
    <row r="88" spans="2:21" ht="12.75" customHeight="1" x14ac:dyDescent="0.25">
      <c r="B88" s="61"/>
      <c r="C88" s="59"/>
      <c r="D88" s="59"/>
      <c r="E88" s="126"/>
      <c r="F88" s="126"/>
      <c r="G88" s="126"/>
      <c r="H88" s="60"/>
      <c r="I88" s="15" t="str">
        <f t="shared" si="5"/>
        <v/>
      </c>
      <c r="K88" s="89" t="str">
        <f t="shared" si="6"/>
        <v/>
      </c>
      <c r="U88" s="109" t="str">
        <f t="shared" si="4"/>
        <v/>
      </c>
    </row>
    <row r="89" spans="2:21" ht="12.6" customHeight="1" x14ac:dyDescent="0.25">
      <c r="B89" s="61"/>
      <c r="C89" s="59"/>
      <c r="D89" s="59"/>
      <c r="E89" s="126"/>
      <c r="F89" s="126"/>
      <c r="G89" s="126"/>
      <c r="H89" s="60"/>
      <c r="I89" s="15" t="str">
        <f t="shared" si="5"/>
        <v/>
      </c>
      <c r="K89" s="89" t="str">
        <f t="shared" si="6"/>
        <v/>
      </c>
      <c r="U89" s="109" t="str">
        <f t="shared" si="4"/>
        <v/>
      </c>
    </row>
    <row r="90" spans="2:21" ht="12.6" customHeight="1" x14ac:dyDescent="0.25">
      <c r="B90" s="61"/>
      <c r="C90" s="59"/>
      <c r="D90" s="59"/>
      <c r="E90" s="126"/>
      <c r="F90" s="126"/>
      <c r="G90" s="126"/>
      <c r="H90" s="60"/>
      <c r="I90" s="15" t="str">
        <f t="shared" si="5"/>
        <v/>
      </c>
      <c r="K90" s="89" t="str">
        <f t="shared" si="6"/>
        <v/>
      </c>
      <c r="U90" s="109" t="str">
        <f t="shared" si="4"/>
        <v/>
      </c>
    </row>
    <row r="91" spans="2:21" ht="12.6" customHeight="1" x14ac:dyDescent="0.25">
      <c r="B91" s="61"/>
      <c r="C91" s="59"/>
      <c r="D91" s="59"/>
      <c r="E91" s="126"/>
      <c r="F91" s="126"/>
      <c r="G91" s="126"/>
      <c r="H91" s="60"/>
      <c r="I91" s="15" t="str">
        <f t="shared" si="5"/>
        <v/>
      </c>
      <c r="K91" s="89" t="str">
        <f t="shared" si="6"/>
        <v/>
      </c>
      <c r="U91" s="109" t="str">
        <f t="shared" si="4"/>
        <v/>
      </c>
    </row>
    <row r="92" spans="2:21" ht="12.6" customHeight="1" x14ac:dyDescent="0.25">
      <c r="B92" s="58"/>
      <c r="C92" s="118"/>
      <c r="D92" s="59"/>
      <c r="E92" s="126"/>
      <c r="F92" s="126"/>
      <c r="G92" s="126"/>
      <c r="H92" s="60"/>
      <c r="I92" s="15" t="str">
        <f t="shared" si="5"/>
        <v/>
      </c>
      <c r="K92" s="89" t="str">
        <f t="shared" si="6"/>
        <v/>
      </c>
      <c r="U92" s="109" t="str">
        <f t="shared" si="4"/>
        <v/>
      </c>
    </row>
    <row r="93" spans="2:21" ht="12.6" customHeight="1" x14ac:dyDescent="0.25">
      <c r="B93" s="61"/>
      <c r="C93" s="59"/>
      <c r="D93" s="59"/>
      <c r="E93" s="126"/>
      <c r="F93" s="126"/>
      <c r="G93" s="126"/>
      <c r="H93" s="60"/>
      <c r="I93" s="15" t="str">
        <f t="shared" si="5"/>
        <v/>
      </c>
      <c r="K93" s="89" t="str">
        <f t="shared" si="6"/>
        <v/>
      </c>
      <c r="U93" s="109" t="str">
        <f t="shared" si="4"/>
        <v/>
      </c>
    </row>
    <row r="94" spans="2:21" ht="12.6" customHeight="1" x14ac:dyDescent="0.25">
      <c r="B94" s="58"/>
      <c r="C94" s="59"/>
      <c r="D94" s="59"/>
      <c r="E94" s="126"/>
      <c r="F94" s="126"/>
      <c r="G94" s="126"/>
      <c r="H94" s="60"/>
      <c r="I94" s="15" t="str">
        <f t="shared" si="5"/>
        <v/>
      </c>
      <c r="K94" s="89" t="str">
        <f t="shared" si="6"/>
        <v/>
      </c>
      <c r="U94" s="109" t="str">
        <f t="shared" si="4"/>
        <v/>
      </c>
    </row>
    <row r="95" spans="2:21" ht="12.6" customHeight="1" x14ac:dyDescent="0.25">
      <c r="B95" s="61"/>
      <c r="C95" s="59"/>
      <c r="D95" s="59"/>
      <c r="E95" s="126"/>
      <c r="F95" s="126"/>
      <c r="G95" s="126"/>
      <c r="H95" s="60"/>
      <c r="I95" s="15" t="str">
        <f t="shared" si="5"/>
        <v/>
      </c>
      <c r="K95" s="89" t="str">
        <f t="shared" si="6"/>
        <v/>
      </c>
      <c r="U95" s="109" t="str">
        <f t="shared" si="4"/>
        <v/>
      </c>
    </row>
    <row r="96" spans="2:21" ht="12.6" customHeight="1" x14ac:dyDescent="0.25">
      <c r="B96" s="58"/>
      <c r="C96" s="118"/>
      <c r="D96" s="59"/>
      <c r="E96" s="126"/>
      <c r="F96" s="126"/>
      <c r="G96" s="126"/>
      <c r="H96" s="60"/>
      <c r="I96" s="15" t="str">
        <f t="shared" si="5"/>
        <v/>
      </c>
      <c r="K96" s="89" t="str">
        <f t="shared" si="6"/>
        <v/>
      </c>
      <c r="U96" s="109" t="str">
        <f t="shared" si="4"/>
        <v/>
      </c>
    </row>
    <row r="97" spans="2:21" ht="12.6" customHeight="1" x14ac:dyDescent="0.25">
      <c r="B97" s="61"/>
      <c r="C97" s="59"/>
      <c r="D97" s="59"/>
      <c r="E97" s="126"/>
      <c r="F97" s="126"/>
      <c r="G97" s="126"/>
      <c r="H97" s="60"/>
      <c r="I97" s="15" t="str">
        <f t="shared" si="5"/>
        <v/>
      </c>
      <c r="K97" s="89" t="str">
        <f t="shared" si="6"/>
        <v/>
      </c>
      <c r="U97" s="109" t="str">
        <f t="shared" si="4"/>
        <v/>
      </c>
    </row>
    <row r="98" spans="2:21" ht="12.6" customHeight="1" x14ac:dyDescent="0.25">
      <c r="B98" s="58"/>
      <c r="C98" s="59"/>
      <c r="D98" s="59"/>
      <c r="E98" s="126"/>
      <c r="F98" s="126"/>
      <c r="G98" s="126"/>
      <c r="H98" s="60"/>
      <c r="I98" s="15" t="str">
        <f t="shared" si="5"/>
        <v/>
      </c>
      <c r="K98" s="89" t="str">
        <f t="shared" si="6"/>
        <v/>
      </c>
      <c r="U98" s="109" t="str">
        <f t="shared" si="4"/>
        <v/>
      </c>
    </row>
    <row r="99" spans="2:21" ht="12.6" customHeight="1" x14ac:dyDescent="0.25">
      <c r="B99" s="61"/>
      <c r="C99" s="59"/>
      <c r="D99" s="59"/>
      <c r="E99" s="126"/>
      <c r="F99" s="126"/>
      <c r="G99" s="126"/>
      <c r="H99" s="60"/>
      <c r="I99" s="15" t="str">
        <f t="shared" si="5"/>
        <v/>
      </c>
      <c r="K99" s="89" t="str">
        <f t="shared" si="6"/>
        <v/>
      </c>
      <c r="U99" s="109" t="str">
        <f t="shared" si="4"/>
        <v/>
      </c>
    </row>
    <row r="100" spans="2:21" ht="12.6" customHeight="1" x14ac:dyDescent="0.25">
      <c r="B100" s="58"/>
      <c r="C100" s="118"/>
      <c r="D100" s="59"/>
      <c r="E100" s="126"/>
      <c r="F100" s="126"/>
      <c r="G100" s="126"/>
      <c r="H100" s="60"/>
      <c r="I100" s="15" t="str">
        <f t="shared" si="5"/>
        <v/>
      </c>
      <c r="K100" s="89" t="str">
        <f t="shared" si="6"/>
        <v/>
      </c>
      <c r="U100" s="109" t="str">
        <f t="shared" si="4"/>
        <v/>
      </c>
    </row>
    <row r="101" spans="2:21" ht="12.6" customHeight="1" x14ac:dyDescent="0.25">
      <c r="B101" s="61"/>
      <c r="C101" s="59"/>
      <c r="D101" s="59"/>
      <c r="E101" s="126"/>
      <c r="F101" s="126"/>
      <c r="G101" s="126"/>
      <c r="H101" s="60"/>
      <c r="I101" s="15" t="str">
        <f t="shared" si="5"/>
        <v/>
      </c>
      <c r="K101" s="89" t="str">
        <f t="shared" si="6"/>
        <v/>
      </c>
      <c r="U101" s="109" t="str">
        <f t="shared" si="4"/>
        <v/>
      </c>
    </row>
    <row r="102" spans="2:21" ht="12.6" customHeight="1" x14ac:dyDescent="0.25">
      <c r="B102" s="58"/>
      <c r="C102" s="59"/>
      <c r="D102" s="59"/>
      <c r="E102" s="126"/>
      <c r="F102" s="126"/>
      <c r="G102" s="126"/>
      <c r="H102" s="60"/>
      <c r="I102" s="15" t="str">
        <f t="shared" si="5"/>
        <v/>
      </c>
      <c r="K102" s="89" t="str">
        <f t="shared" si="6"/>
        <v/>
      </c>
      <c r="U102" s="109" t="str">
        <f t="shared" si="4"/>
        <v/>
      </c>
    </row>
    <row r="103" spans="2:21" ht="12.6" customHeight="1" x14ac:dyDescent="0.25">
      <c r="B103" s="61"/>
      <c r="C103" s="59"/>
      <c r="D103" s="59"/>
      <c r="E103" s="126"/>
      <c r="F103" s="126"/>
      <c r="G103" s="126"/>
      <c r="H103" s="60"/>
      <c r="I103" s="15" t="str">
        <f t="shared" si="5"/>
        <v/>
      </c>
      <c r="K103" s="89" t="str">
        <f t="shared" si="6"/>
        <v/>
      </c>
      <c r="U103" s="109" t="str">
        <f t="shared" si="4"/>
        <v/>
      </c>
    </row>
    <row r="104" spans="2:21" ht="12.6" customHeight="1" x14ac:dyDescent="0.25">
      <c r="B104" s="58"/>
      <c r="C104" s="118"/>
      <c r="D104" s="59"/>
      <c r="E104" s="126"/>
      <c r="F104" s="126"/>
      <c r="G104" s="126"/>
      <c r="H104" s="60"/>
      <c r="I104" s="15" t="str">
        <f t="shared" si="5"/>
        <v/>
      </c>
      <c r="K104" s="89" t="str">
        <f t="shared" si="6"/>
        <v/>
      </c>
      <c r="U104" s="109" t="str">
        <f t="shared" si="4"/>
        <v/>
      </c>
    </row>
    <row r="105" spans="2:21" ht="12.6" customHeight="1" x14ac:dyDescent="0.25">
      <c r="B105" s="61"/>
      <c r="C105" s="59"/>
      <c r="D105" s="59"/>
      <c r="E105" s="126"/>
      <c r="F105" s="126"/>
      <c r="G105" s="126"/>
      <c r="H105" s="60"/>
      <c r="I105" s="15" t="str">
        <f t="shared" si="5"/>
        <v/>
      </c>
      <c r="K105" s="89" t="str">
        <f t="shared" si="6"/>
        <v/>
      </c>
      <c r="U105" s="109" t="str">
        <f t="shared" si="4"/>
        <v/>
      </c>
    </row>
    <row r="106" spans="2:21" ht="12.6" customHeight="1" x14ac:dyDescent="0.25">
      <c r="B106" s="58"/>
      <c r="C106" s="59"/>
      <c r="D106" s="59"/>
      <c r="E106" s="126"/>
      <c r="F106" s="126"/>
      <c r="G106" s="126"/>
      <c r="H106" s="60"/>
      <c r="I106" s="15" t="str">
        <f t="shared" si="5"/>
        <v/>
      </c>
      <c r="K106" s="89" t="str">
        <f t="shared" si="6"/>
        <v/>
      </c>
      <c r="U106" s="109" t="str">
        <f t="shared" si="4"/>
        <v/>
      </c>
    </row>
    <row r="107" spans="2:21" ht="12.6" customHeight="1" x14ac:dyDescent="0.25">
      <c r="B107" s="61"/>
      <c r="C107" s="59"/>
      <c r="D107" s="59"/>
      <c r="E107" s="126"/>
      <c r="F107" s="126"/>
      <c r="G107" s="126"/>
      <c r="H107" s="60"/>
      <c r="I107" s="15" t="str">
        <f t="shared" si="5"/>
        <v/>
      </c>
      <c r="K107" s="89" t="str">
        <f t="shared" si="6"/>
        <v/>
      </c>
      <c r="U107" s="109" t="str">
        <f t="shared" si="4"/>
        <v/>
      </c>
    </row>
    <row r="108" spans="2:21" ht="12.6" customHeight="1" x14ac:dyDescent="0.25">
      <c r="B108" s="58"/>
      <c r="C108" s="118"/>
      <c r="D108" s="59"/>
      <c r="E108" s="126"/>
      <c r="F108" s="126"/>
      <c r="G108" s="126"/>
      <c r="H108" s="60"/>
      <c r="I108" s="15" t="str">
        <f t="shared" si="5"/>
        <v/>
      </c>
      <c r="K108" s="89" t="str">
        <f t="shared" si="6"/>
        <v/>
      </c>
      <c r="U108" s="109" t="str">
        <f t="shared" si="4"/>
        <v/>
      </c>
    </row>
    <row r="109" spans="2:21" ht="12.6" customHeight="1" x14ac:dyDescent="0.25">
      <c r="B109" s="61"/>
      <c r="C109" s="59"/>
      <c r="D109" s="59"/>
      <c r="E109" s="126"/>
      <c r="F109" s="126"/>
      <c r="G109" s="126"/>
      <c r="H109" s="60"/>
      <c r="I109" s="15" t="str">
        <f t="shared" si="5"/>
        <v/>
      </c>
      <c r="K109" s="89" t="str">
        <f t="shared" si="6"/>
        <v/>
      </c>
      <c r="U109" s="109" t="str">
        <f t="shared" si="4"/>
        <v/>
      </c>
    </row>
    <row r="110" spans="2:21" ht="12.6" customHeight="1" x14ac:dyDescent="0.25">
      <c r="B110" s="58"/>
      <c r="C110" s="59"/>
      <c r="D110" s="59"/>
      <c r="E110" s="126"/>
      <c r="F110" s="126"/>
      <c r="G110" s="126"/>
      <c r="H110" s="60"/>
      <c r="I110" s="15" t="str">
        <f t="shared" si="5"/>
        <v/>
      </c>
      <c r="K110" s="89" t="str">
        <f t="shared" si="6"/>
        <v/>
      </c>
      <c r="U110" s="109" t="str">
        <f t="shared" si="4"/>
        <v/>
      </c>
    </row>
    <row r="111" spans="2:21" ht="12.75" customHeight="1" x14ac:dyDescent="0.25">
      <c r="B111" s="61"/>
      <c r="C111" s="59"/>
      <c r="D111" s="59"/>
      <c r="E111" s="126"/>
      <c r="F111" s="126"/>
      <c r="G111" s="126"/>
      <c r="H111" s="60"/>
      <c r="I111" s="15" t="str">
        <f t="shared" si="5"/>
        <v/>
      </c>
      <c r="K111" s="89" t="str">
        <f t="shared" si="6"/>
        <v/>
      </c>
      <c r="U111" s="109" t="str">
        <f t="shared" si="4"/>
        <v/>
      </c>
    </row>
    <row r="112" spans="2:21" ht="12.75" customHeight="1" x14ac:dyDescent="0.25">
      <c r="H112" s="62" t="str">
        <f>IF(L50=2,H48,"")</f>
        <v>Netto:</v>
      </c>
      <c r="I112" s="15">
        <f>IF(L50=2,P11+P8,"")</f>
        <v>0</v>
      </c>
      <c r="K112" s="89">
        <f>SUM(K75:K111)</f>
        <v>0</v>
      </c>
      <c r="U112" s="111">
        <f>SUM(U75:U111)</f>
        <v>0</v>
      </c>
    </row>
    <row r="113" spans="2:21" ht="12.75" customHeight="1" x14ac:dyDescent="0.25">
      <c r="B113" s="137" t="str">
        <f>IF(L50=2,L16,"")</f>
        <v/>
      </c>
      <c r="C113" s="137"/>
      <c r="D113" s="137"/>
      <c r="E113" s="137"/>
      <c r="F113" s="137"/>
      <c r="G113" s="127" t="str">
        <f>IF(L50=2,Q4&amp;" "&amp;P3&amp;" "&amp;P4,"")</f>
        <v>MWSt.: 19 %</v>
      </c>
      <c r="H113" s="127"/>
      <c r="I113" s="15">
        <f>IF(L50=2,S10,"")</f>
        <v>0</v>
      </c>
      <c r="K113" s="91"/>
      <c r="U113" s="91"/>
    </row>
    <row r="114" spans="2:21" ht="12.75" customHeight="1" x14ac:dyDescent="0.25">
      <c r="B114" s="63" t="str">
        <f>IF(L50=2,L17,"")</f>
        <v/>
      </c>
      <c r="C114" s="55"/>
      <c r="D114" s="55"/>
      <c r="E114" s="55"/>
      <c r="F114" s="55"/>
      <c r="G114" s="127" t="str">
        <f>IF(L50=2,"Rechnungsbetrag:","")</f>
        <v>Rechnungsbetrag:</v>
      </c>
      <c r="H114" s="127"/>
      <c r="I114" s="64">
        <f>IF(L50=2,I112+I113,"")</f>
        <v>0</v>
      </c>
      <c r="K114" s="91"/>
    </row>
    <row r="115" spans="2:21" ht="12.6" customHeight="1" x14ac:dyDescent="0.25"/>
    <row r="116" spans="2:21" ht="12.6" customHeight="1" x14ac:dyDescent="0.25">
      <c r="B116" s="132" t="str">
        <f>IF(L50=2,L46,"")</f>
        <v>Zahlbar sofort, ohne Abzug.</v>
      </c>
      <c r="C116" s="132"/>
      <c r="D116" s="132"/>
      <c r="E116" s="132"/>
      <c r="F116" s="132"/>
      <c r="G116" s="132"/>
      <c r="H116" s="132"/>
      <c r="I116" s="132"/>
    </row>
    <row r="117" spans="2:21" ht="12.6" customHeight="1" x14ac:dyDescent="0.25"/>
    <row r="118" spans="2:21" ht="12.75" customHeight="1" x14ac:dyDescent="0.25">
      <c r="B118" s="132" t="str">
        <f>IF(L50=2,L48,"")</f>
        <v>Wir danken für Ihren Auftrag.</v>
      </c>
      <c r="C118" s="132"/>
      <c r="D118" s="132"/>
      <c r="E118" s="132"/>
      <c r="F118" s="132"/>
      <c r="G118" s="132"/>
      <c r="H118" s="132"/>
    </row>
    <row r="119" spans="2:21" ht="12.75" customHeight="1" x14ac:dyDescent="0.25">
      <c r="B119" t="str">
        <f>IF(L50=2,V38&amp;" "&amp;TEXT(Y36,"0,00")&amp;" "&amp;X39&amp;" "&amp;V39&amp;" "&amp;V40&amp;" "&amp;W40&amp;" "&amp;X40&amp;" "&amp;Y40&amp;" "&amp;Z40,"")</f>
        <v>In dem Rechnungsbetrag, sind: 0,00 € Arbeitslohn inkl. 19 % MWSt. enthalten.</v>
      </c>
    </row>
    <row r="120" spans="2:21" ht="12.6" customHeight="1" x14ac:dyDescent="0.25">
      <c r="B120" s="139" t="str">
        <f>IF(L49=1,N51,"")</f>
        <v/>
      </c>
      <c r="C120" s="139"/>
      <c r="D120" s="139"/>
      <c r="E120" s="139"/>
      <c r="F120" s="139"/>
    </row>
    <row r="121" spans="2:21" ht="12.6" customHeight="1" x14ac:dyDescent="0.25">
      <c r="B121" s="55" t="str">
        <f>IF($L$50=2,B58,"")</f>
        <v>Bankverbindung 1</v>
      </c>
      <c r="C121" s="55"/>
      <c r="D121" s="55"/>
      <c r="E121" s="55"/>
      <c r="F121" s="55" t="str">
        <f>IF($L$50=2,F58,"")</f>
        <v>Bankverbindung 2</v>
      </c>
    </row>
    <row r="122" spans="2:21" ht="12.6" customHeight="1" x14ac:dyDescent="0.25">
      <c r="B122" s="132" t="str">
        <f t="shared" ref="B122:B124" si="7">IF($L$50=2,B59,"")</f>
        <v>IBAN: DE24600100600009994566</v>
      </c>
      <c r="C122" s="132"/>
      <c r="D122" s="132"/>
      <c r="E122" s="132"/>
      <c r="F122" s="55" t="str">
        <f t="shared" ref="F122:F124" si="8">IF($L$50=2,F59,"")</f>
        <v>IBAN: DE24600100600009994553455</v>
      </c>
    </row>
    <row r="123" spans="2:21" ht="12.6" customHeight="1" x14ac:dyDescent="0.25">
      <c r="B123" s="132" t="str">
        <f t="shared" si="7"/>
        <v>BIC: FEDECV2D</v>
      </c>
      <c r="C123" s="132"/>
      <c r="D123" s="132"/>
      <c r="E123" s="132"/>
      <c r="F123" s="55" t="str">
        <f t="shared" si="8"/>
        <v>BIC: FEDECV2DF</v>
      </c>
    </row>
    <row r="124" spans="2:21" ht="12.6" customHeight="1" x14ac:dyDescent="0.25">
      <c r="B124" s="132" t="str">
        <f t="shared" si="7"/>
        <v>Kontoinhaber: Guenther Schneider</v>
      </c>
      <c r="C124" s="132"/>
      <c r="D124" s="132"/>
      <c r="E124" s="132"/>
      <c r="F124" s="55" t="str">
        <f t="shared" si="8"/>
        <v>Kontoinhaber: Guenther Schneider</v>
      </c>
    </row>
    <row r="125" spans="2:21" ht="12.6" customHeight="1" x14ac:dyDescent="0.25"/>
  </sheetData>
  <sheetProtection algorithmName="SHA-512" hashValue="OhId2TcYIqCHcvdA+/3RBIxjBh4qmVN2E/qt0R81cKpGOi8B85ILB+6oyoF90IkN8M31jh4Y3NJUNTUaK8WCGg==" saltValue="yhQn9K5YA0MnN27P/Cp6mg==" spinCount="100000" sheet="1" scenarios="1" formatCells="0" selectLockedCells="1"/>
  <mergeCells count="95">
    <mergeCell ref="L19:Q19"/>
    <mergeCell ref="M21:N21"/>
    <mergeCell ref="M22:N22"/>
    <mergeCell ref="L24:R24"/>
    <mergeCell ref="E33:G33"/>
    <mergeCell ref="E32:G32"/>
    <mergeCell ref="B29:H29"/>
    <mergeCell ref="O22:P22"/>
    <mergeCell ref="O21:Q21"/>
    <mergeCell ref="L46:R46"/>
    <mergeCell ref="E37:G37"/>
    <mergeCell ref="E38:G38"/>
    <mergeCell ref="E39:G39"/>
    <mergeCell ref="E40:G40"/>
    <mergeCell ref="E41:G41"/>
    <mergeCell ref="L42:P42"/>
    <mergeCell ref="L48:R48"/>
    <mergeCell ref="B113:F113"/>
    <mergeCell ref="B57:F57"/>
    <mergeCell ref="B120:F120"/>
    <mergeCell ref="B116:I116"/>
    <mergeCell ref="B118:H118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B123:E123"/>
    <mergeCell ref="B124:E124"/>
    <mergeCell ref="E42:G42"/>
    <mergeCell ref="E43:G43"/>
    <mergeCell ref="E44:G44"/>
    <mergeCell ref="E45:G45"/>
    <mergeCell ref="E46:G46"/>
    <mergeCell ref="E76:G76"/>
    <mergeCell ref="E77:G77"/>
    <mergeCell ref="G113:H113"/>
    <mergeCell ref="G114:H114"/>
    <mergeCell ref="E78:G78"/>
    <mergeCell ref="E79:G79"/>
    <mergeCell ref="E80:G80"/>
    <mergeCell ref="B49:F49"/>
    <mergeCell ref="E47:G47"/>
    <mergeCell ref="B122:E122"/>
    <mergeCell ref="B18:E18"/>
    <mergeCell ref="E92:G92"/>
    <mergeCell ref="E93:G93"/>
    <mergeCell ref="G51:I51"/>
    <mergeCell ref="F72:G72"/>
    <mergeCell ref="E75:G75"/>
    <mergeCell ref="B54:H54"/>
    <mergeCell ref="B59:E59"/>
    <mergeCell ref="B60:E60"/>
    <mergeCell ref="B61:E61"/>
    <mergeCell ref="F59:I59"/>
    <mergeCell ref="F60:I60"/>
    <mergeCell ref="E34:G34"/>
    <mergeCell ref="E35:G35"/>
    <mergeCell ref="E36:G36"/>
    <mergeCell ref="G50:H50"/>
    <mergeCell ref="G49:H49"/>
    <mergeCell ref="E94:G94"/>
    <mergeCell ref="C3:F4"/>
    <mergeCell ref="C5:F6"/>
    <mergeCell ref="B14:E14"/>
    <mergeCell ref="B16:E16"/>
    <mergeCell ref="B17:E17"/>
    <mergeCell ref="B15:F15"/>
    <mergeCell ref="C7:F7"/>
    <mergeCell ref="C8:F8"/>
    <mergeCell ref="F61:I61"/>
    <mergeCell ref="B52:I52"/>
    <mergeCell ref="E81:G81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10:G110"/>
    <mergeCell ref="E111:G111"/>
    <mergeCell ref="E105:G105"/>
    <mergeCell ref="E106:G106"/>
    <mergeCell ref="E107:G107"/>
    <mergeCell ref="E108:G108"/>
    <mergeCell ref="E109:G109"/>
  </mergeCells>
  <dataValidations count="1">
    <dataValidation type="decimal" allowBlank="1" showInputMessage="1" showErrorMessage="1" error="Sie können Std. nur in Dezimal eingeben. Von 0,5 bis 12 Std." prompt="Std. in Dezimal eingeben" sqref="C32:C47 C75:C111" xr:uid="{34477658-7168-4022-8F41-94229C69D7B0}">
      <formula1>0.5</formula1>
      <formula2>12</formula2>
    </dataValidation>
  </dataValidations>
  <pageMargins left="0" right="0" top="0" bottom="0" header="0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Zahlungsziel" xr:uid="{E3783419-94CD-42AF-8BEB-6928FCBE7C8C}">
          <x14:formula1>
            <xm:f>Ersteinrichtung!$A$13:$A$17</xm:f>
          </x14:formula1>
          <xm:sqref>L46:R46</xm:sqref>
        </x14:dataValidation>
        <x14:dataValidation type="list" allowBlank="1" showInputMessage="1" showErrorMessage="1" prompt="Schlusstext" xr:uid="{2127299E-6B88-4614-9040-D194664ECE40}">
          <x14:formula1>
            <xm:f>Ersteinrichtung!$A$25:$A$28</xm:f>
          </x14:formula1>
          <xm:sqref>L48:R48</xm:sqref>
        </x14:dataValidation>
        <x14:dataValidation type="list" allowBlank="1" showInputMessage="1" showErrorMessage="1" prompt="Kunde auswählen" xr:uid="{D94A40BE-F1C1-4EBA-AF26-08995DAF5B53}">
          <x14:formula1>
            <xm:f>Kunden!$A$2:$A$101</xm:f>
          </x14:formula1>
          <xm:sqref>L19:Q19</xm:sqref>
        </x14:dataValidation>
        <x14:dataValidation type="list" allowBlank="1" showInputMessage="1" showErrorMessage="1" prompt="Objekt eingeben" xr:uid="{44863DBA-1354-4BC2-9D48-A867B4AB51A1}">
          <x14:formula1>
            <xm:f>Objekte!$A$2:$A$201</xm:f>
          </x14:formula1>
          <xm:sqref>L24:R24</xm:sqref>
        </x14:dataValidation>
        <x14:dataValidation type="list" allowBlank="1" showInputMessage="1" showErrorMessage="1" prompt="Auswahl" xr:uid="{3A11C722-8E58-4D84-B181-BCC4813BEA3F}">
          <x14:formula1>
            <xm:f>Art!$A$2:$A$16</xm:f>
          </x14:formula1>
          <xm:sqref>D32:D47 D75:D111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1EE2-DD2A-4DB6-AFE4-0118E5E29AE7}">
  <dimension ref="A2:A50"/>
  <sheetViews>
    <sheetView workbookViewId="0"/>
  </sheetViews>
  <sheetFormatPr baseColWidth="10" defaultRowHeight="15" x14ac:dyDescent="0.25"/>
  <sheetData>
    <row r="2" spans="1:1" x14ac:dyDescent="0.25">
      <c r="A2" s="115" t="s">
        <v>178</v>
      </c>
    </row>
    <row r="4" spans="1:1" x14ac:dyDescent="0.25">
      <c r="A4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10" spans="1:1" x14ac:dyDescent="0.25">
      <c r="A10" t="s">
        <v>187</v>
      </c>
    </row>
    <row r="12" spans="1:1" x14ac:dyDescent="0.25">
      <c r="A12" t="s">
        <v>197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9" spans="1:1" x14ac:dyDescent="0.25">
      <c r="A19" s="112" t="s">
        <v>198</v>
      </c>
    </row>
    <row r="20" spans="1:1" x14ac:dyDescent="0.25">
      <c r="A20" s="112" t="s">
        <v>199</v>
      </c>
    </row>
    <row r="21" spans="1:1" x14ac:dyDescent="0.25">
      <c r="A21" s="112" t="s">
        <v>190</v>
      </c>
    </row>
    <row r="22" spans="1:1" x14ac:dyDescent="0.25">
      <c r="A22" s="112" t="s">
        <v>191</v>
      </c>
    </row>
    <row r="23" spans="1:1" x14ac:dyDescent="0.25">
      <c r="A23" s="112" t="s">
        <v>192</v>
      </c>
    </row>
    <row r="24" spans="1:1" x14ac:dyDescent="0.25">
      <c r="A24" s="112" t="s">
        <v>202</v>
      </c>
    </row>
    <row r="25" spans="1:1" x14ac:dyDescent="0.25">
      <c r="A25" s="112"/>
    </row>
    <row r="26" spans="1:1" x14ac:dyDescent="0.25">
      <c r="A26" s="112" t="s">
        <v>200</v>
      </c>
    </row>
    <row r="27" spans="1:1" x14ac:dyDescent="0.25">
      <c r="A27" s="112" t="s">
        <v>166</v>
      </c>
    </row>
    <row r="28" spans="1:1" x14ac:dyDescent="0.25">
      <c r="A28" s="112" t="s">
        <v>201</v>
      </c>
    </row>
    <row r="29" spans="1:1" x14ac:dyDescent="0.25">
      <c r="A29" s="112" t="s">
        <v>203</v>
      </c>
    </row>
    <row r="30" spans="1:1" x14ac:dyDescent="0.25">
      <c r="A30" s="112" t="s">
        <v>204</v>
      </c>
    </row>
    <row r="31" spans="1:1" x14ac:dyDescent="0.25">
      <c r="A31" s="112" t="s">
        <v>205</v>
      </c>
    </row>
    <row r="32" spans="1:1" x14ac:dyDescent="0.25">
      <c r="A32" s="112" t="s">
        <v>230</v>
      </c>
    </row>
    <row r="33" spans="1:1" x14ac:dyDescent="0.25">
      <c r="A33" s="112" t="s">
        <v>231</v>
      </c>
    </row>
    <row r="35" spans="1:1" x14ac:dyDescent="0.25">
      <c r="A35" s="106" t="s">
        <v>193</v>
      </c>
    </row>
    <row r="37" spans="1:1" x14ac:dyDescent="0.25">
      <c r="A37" s="106" t="s">
        <v>194</v>
      </c>
    </row>
    <row r="38" spans="1:1" x14ac:dyDescent="0.25">
      <c r="A38" s="106" t="s">
        <v>209</v>
      </c>
    </row>
    <row r="40" spans="1:1" x14ac:dyDescent="0.25">
      <c r="A40" t="s">
        <v>195</v>
      </c>
    </row>
    <row r="42" spans="1:1" x14ac:dyDescent="0.25">
      <c r="A42" t="s">
        <v>196</v>
      </c>
    </row>
    <row r="44" spans="1:1" x14ac:dyDescent="0.25">
      <c r="A44" s="112" t="s">
        <v>210</v>
      </c>
    </row>
    <row r="45" spans="1:1" x14ac:dyDescent="0.25">
      <c r="A45" s="112" t="s">
        <v>211</v>
      </c>
    </row>
    <row r="46" spans="1:1" x14ac:dyDescent="0.25">
      <c r="A46" s="112" t="s">
        <v>212</v>
      </c>
    </row>
    <row r="47" spans="1:1" x14ac:dyDescent="0.25">
      <c r="A47" s="112" t="s">
        <v>213</v>
      </c>
    </row>
    <row r="48" spans="1:1" x14ac:dyDescent="0.25">
      <c r="A48" s="112" t="s">
        <v>214</v>
      </c>
    </row>
    <row r="50" spans="1:1" x14ac:dyDescent="0.25">
      <c r="A50" s="114" t="s">
        <v>215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4AB3-FA28-4C78-B5D8-E75EDF00641C}">
  <dimension ref="A1:C6"/>
  <sheetViews>
    <sheetView workbookViewId="0">
      <selection activeCell="A5" sqref="A5"/>
    </sheetView>
  </sheetViews>
  <sheetFormatPr baseColWidth="10" defaultRowHeight="15" x14ac:dyDescent="0.25"/>
  <cols>
    <col min="1" max="1" width="17.42578125" customWidth="1"/>
    <col min="2" max="2" width="19.28515625" customWidth="1"/>
    <col min="3" max="3" width="19.7109375" customWidth="1"/>
  </cols>
  <sheetData>
    <row r="1" spans="1:3" ht="21" x14ac:dyDescent="0.35">
      <c r="A1" s="116" t="s">
        <v>227</v>
      </c>
      <c r="B1" s="116"/>
    </row>
    <row r="2" spans="1:3" x14ac:dyDescent="0.25">
      <c r="A2" t="s">
        <v>237</v>
      </c>
    </row>
    <row r="3" spans="1:3" x14ac:dyDescent="0.25">
      <c r="A3" t="s">
        <v>238</v>
      </c>
    </row>
    <row r="4" spans="1:3" ht="23.25" x14ac:dyDescent="0.35">
      <c r="A4" s="117" t="s">
        <v>151</v>
      </c>
      <c r="B4" s="117" t="s">
        <v>228</v>
      </c>
      <c r="C4" s="117"/>
    </row>
    <row r="5" spans="1:3" ht="23.25" x14ac:dyDescent="0.35">
      <c r="A5" s="123"/>
      <c r="B5" s="119">
        <f>(C5/60)</f>
        <v>0</v>
      </c>
      <c r="C5" s="122">
        <f>HOUR(A5)*60+MINUTE(A5)</f>
        <v>0</v>
      </c>
    </row>
    <row r="6" spans="1:3" ht="23.25" x14ac:dyDescent="0.35">
      <c r="A6" s="124"/>
      <c r="B6" s="120"/>
      <c r="C6" s="121"/>
    </row>
  </sheetData>
  <sheetProtection algorithmName="SHA-512" hashValue="ppWKKeo+rwypIVwXBHccRKndftH4dYI28qS2V3onMMU46nMfcyu2X+WO6MRd3twrNl8/9fHrKS2q4wjgMVvSPg==" saltValue="ttkP6xKRSuLJDZxtgQz8+g==" spinCount="100000"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1AF7-75C9-4455-B46C-431C888D739B}">
  <sheetPr>
    <tabColor rgb="FF92D050"/>
  </sheetPr>
  <dimension ref="A1:G33"/>
  <sheetViews>
    <sheetView workbookViewId="0">
      <pane ySplit="3" topLeftCell="A4" activePane="bottomLeft" state="frozen"/>
      <selection pane="bottomLeft" activeCell="A8" sqref="A8"/>
    </sheetView>
  </sheetViews>
  <sheetFormatPr baseColWidth="10" defaultRowHeight="15" x14ac:dyDescent="0.25"/>
  <cols>
    <col min="2" max="2" width="18.42578125" customWidth="1"/>
    <col min="3" max="3" width="57.42578125" customWidth="1"/>
    <col min="4" max="4" width="15.85546875" customWidth="1"/>
    <col min="7" max="7" width="57.140625" customWidth="1"/>
  </cols>
  <sheetData>
    <row r="1" spans="1:7" x14ac:dyDescent="0.25">
      <c r="A1" s="1" t="s">
        <v>109</v>
      </c>
      <c r="B1" s="1"/>
    </row>
    <row r="2" spans="1:7" x14ac:dyDescent="0.25">
      <c r="A2" s="29" t="s">
        <v>113</v>
      </c>
      <c r="B2" s="29"/>
      <c r="E2" s="36" t="s">
        <v>127</v>
      </c>
      <c r="F2" s="36" t="s">
        <v>222</v>
      </c>
    </row>
    <row r="3" spans="1:7" x14ac:dyDescent="0.25">
      <c r="A3" t="s">
        <v>11</v>
      </c>
      <c r="B3" t="s">
        <v>110</v>
      </c>
      <c r="C3" t="s">
        <v>1</v>
      </c>
      <c r="D3" s="27" t="s">
        <v>111</v>
      </c>
      <c r="E3" s="36" t="s">
        <v>128</v>
      </c>
      <c r="F3" s="36" t="s">
        <v>128</v>
      </c>
      <c r="G3" s="36" t="s">
        <v>223</v>
      </c>
    </row>
    <row r="4" spans="1:7" x14ac:dyDescent="0.25">
      <c r="A4" s="22">
        <v>44780</v>
      </c>
      <c r="B4" s="21">
        <v>2022100</v>
      </c>
      <c r="C4" t="s">
        <v>112</v>
      </c>
      <c r="D4" s="28">
        <v>100.22</v>
      </c>
      <c r="E4" s="36"/>
      <c r="F4" s="36"/>
    </row>
    <row r="5" spans="1:7" x14ac:dyDescent="0.25">
      <c r="A5" s="22">
        <v>44780</v>
      </c>
      <c r="B5" s="21">
        <v>2022101</v>
      </c>
      <c r="C5" t="s">
        <v>61</v>
      </c>
      <c r="D5" s="28">
        <v>50.33</v>
      </c>
      <c r="E5" s="22">
        <v>44780</v>
      </c>
      <c r="F5" s="36"/>
    </row>
    <row r="6" spans="1:7" x14ac:dyDescent="0.25">
      <c r="A6" s="22">
        <v>44784</v>
      </c>
      <c r="B6" s="21">
        <v>2022102</v>
      </c>
      <c r="C6" t="s">
        <v>221</v>
      </c>
      <c r="D6" s="28">
        <v>122.08</v>
      </c>
      <c r="E6" s="36"/>
      <c r="F6" s="22">
        <v>44785</v>
      </c>
      <c r="G6" t="s">
        <v>224</v>
      </c>
    </row>
    <row r="7" spans="1:7" x14ac:dyDescent="0.25">
      <c r="A7" s="22">
        <v>44788</v>
      </c>
      <c r="B7" s="21">
        <v>2022103</v>
      </c>
      <c r="C7" t="s">
        <v>221</v>
      </c>
      <c r="D7" s="28">
        <v>50</v>
      </c>
      <c r="E7" s="36"/>
      <c r="F7" s="36"/>
    </row>
    <row r="8" spans="1:7" x14ac:dyDescent="0.25">
      <c r="A8" s="36"/>
      <c r="B8" s="21"/>
      <c r="D8" s="28"/>
      <c r="E8" s="36"/>
      <c r="F8" s="36"/>
    </row>
    <row r="9" spans="1:7" x14ac:dyDescent="0.25">
      <c r="A9" s="36"/>
      <c r="B9" s="21"/>
      <c r="D9" s="28"/>
      <c r="E9" s="36"/>
      <c r="F9" s="36"/>
    </row>
    <row r="10" spans="1:7" x14ac:dyDescent="0.25">
      <c r="A10" s="36"/>
      <c r="B10" s="21"/>
      <c r="D10" s="28"/>
      <c r="E10" s="36"/>
      <c r="F10" s="36"/>
    </row>
    <row r="11" spans="1:7" x14ac:dyDescent="0.25">
      <c r="A11" s="36"/>
      <c r="B11" s="21"/>
      <c r="D11" s="28"/>
      <c r="E11" s="36"/>
      <c r="F11" s="36"/>
    </row>
    <row r="12" spans="1:7" x14ac:dyDescent="0.25">
      <c r="A12" s="36"/>
      <c r="B12" s="21"/>
      <c r="D12" s="28"/>
      <c r="E12" s="36"/>
      <c r="F12" s="36"/>
    </row>
    <row r="13" spans="1:7" x14ac:dyDescent="0.25">
      <c r="A13" s="36"/>
      <c r="B13" s="21"/>
      <c r="D13" s="28"/>
      <c r="E13" s="36"/>
      <c r="F13" s="36"/>
    </row>
    <row r="14" spans="1:7" x14ac:dyDescent="0.25">
      <c r="A14" s="36"/>
      <c r="B14" s="21"/>
      <c r="D14" s="28"/>
      <c r="E14" s="36"/>
      <c r="F14" s="36"/>
    </row>
    <row r="15" spans="1:7" x14ac:dyDescent="0.25">
      <c r="A15" s="36"/>
      <c r="B15" s="21"/>
      <c r="D15" s="28"/>
      <c r="E15" s="36"/>
      <c r="F15" s="36"/>
    </row>
    <row r="16" spans="1:7" x14ac:dyDescent="0.25">
      <c r="A16" s="36"/>
      <c r="B16" s="21"/>
      <c r="D16" s="28"/>
      <c r="E16" s="36"/>
      <c r="F16" s="36"/>
    </row>
    <row r="17" spans="1:6" x14ac:dyDescent="0.25">
      <c r="A17" s="36"/>
      <c r="B17" s="21"/>
      <c r="D17" s="28"/>
      <c r="E17" s="36"/>
      <c r="F17" s="36"/>
    </row>
    <row r="18" spans="1:6" x14ac:dyDescent="0.25">
      <c r="A18" s="36"/>
      <c r="B18" s="21"/>
      <c r="D18" s="28"/>
      <c r="E18" s="36"/>
      <c r="F18" s="36"/>
    </row>
    <row r="19" spans="1:6" x14ac:dyDescent="0.25">
      <c r="A19" s="36"/>
      <c r="B19" s="21"/>
      <c r="D19" s="28"/>
      <c r="E19" s="36"/>
      <c r="F19" s="36"/>
    </row>
    <row r="20" spans="1:6" x14ac:dyDescent="0.25">
      <c r="A20" s="36"/>
      <c r="B20" s="21"/>
      <c r="D20" s="28"/>
      <c r="E20" s="36"/>
      <c r="F20" s="36"/>
    </row>
    <row r="21" spans="1:6" x14ac:dyDescent="0.25">
      <c r="A21" s="36"/>
      <c r="B21" s="21"/>
      <c r="D21" s="28"/>
      <c r="E21" s="36"/>
      <c r="F21" s="36"/>
    </row>
    <row r="22" spans="1:6" x14ac:dyDescent="0.25">
      <c r="A22" s="36"/>
      <c r="B22" s="21"/>
      <c r="D22" s="28"/>
      <c r="E22" s="36"/>
      <c r="F22" s="36"/>
    </row>
    <row r="23" spans="1:6" x14ac:dyDescent="0.25">
      <c r="A23" s="36"/>
      <c r="B23" s="21"/>
      <c r="D23" s="28"/>
      <c r="E23" s="36"/>
      <c r="F23" s="36"/>
    </row>
    <row r="24" spans="1:6" x14ac:dyDescent="0.25">
      <c r="A24" s="36"/>
      <c r="B24" s="21"/>
      <c r="D24" s="28"/>
      <c r="E24" s="36"/>
      <c r="F24" s="36"/>
    </row>
    <row r="25" spans="1:6" x14ac:dyDescent="0.25">
      <c r="A25" s="36"/>
      <c r="B25" s="21"/>
      <c r="D25" s="28"/>
      <c r="E25" s="36"/>
      <c r="F25" s="36"/>
    </row>
    <row r="26" spans="1:6" x14ac:dyDescent="0.25">
      <c r="A26" s="36"/>
      <c r="B26" s="21"/>
      <c r="D26" s="28"/>
      <c r="E26" s="36"/>
      <c r="F26" s="36"/>
    </row>
    <row r="27" spans="1:6" x14ac:dyDescent="0.25">
      <c r="A27" s="36"/>
      <c r="B27" s="21"/>
      <c r="D27" s="28"/>
      <c r="E27" s="36"/>
      <c r="F27" s="36"/>
    </row>
    <row r="28" spans="1:6" x14ac:dyDescent="0.25">
      <c r="A28" s="36"/>
      <c r="B28" s="21"/>
      <c r="D28" s="28"/>
      <c r="E28" s="36"/>
      <c r="F28" s="36"/>
    </row>
    <row r="29" spans="1:6" x14ac:dyDescent="0.25">
      <c r="A29" s="36"/>
      <c r="B29" s="21"/>
      <c r="D29" s="28"/>
      <c r="E29" s="36"/>
      <c r="F29" s="36"/>
    </row>
    <row r="30" spans="1:6" x14ac:dyDescent="0.25">
      <c r="A30" s="36"/>
      <c r="B30" s="21"/>
      <c r="D30" s="28"/>
      <c r="E30" s="36"/>
      <c r="F30" s="36"/>
    </row>
    <row r="31" spans="1:6" x14ac:dyDescent="0.25">
      <c r="A31" s="36"/>
      <c r="B31" s="21"/>
      <c r="D31" s="28"/>
      <c r="E31" s="36"/>
      <c r="F31" s="36"/>
    </row>
    <row r="32" spans="1:6" x14ac:dyDescent="0.25">
      <c r="A32" s="36"/>
      <c r="D32" s="14"/>
      <c r="E32" s="36"/>
      <c r="F32" s="36"/>
    </row>
    <row r="33" spans="4:6" x14ac:dyDescent="0.25">
      <c r="D33" s="14"/>
      <c r="E33" s="36"/>
      <c r="F33" s="36"/>
    </row>
  </sheetData>
  <autoFilter ref="A3:G7" xr:uid="{448A1AF7-75C9-4455-B46C-431C888D739B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AE71-295F-4168-B3F6-E6B7D3E628A5}">
  <sheetPr>
    <tabColor rgb="FF00B050"/>
  </sheetPr>
  <dimension ref="A1:U125"/>
  <sheetViews>
    <sheetView showZeros="0" workbookViewId="0">
      <selection activeCell="L19" sqref="L19:Q19"/>
    </sheetView>
  </sheetViews>
  <sheetFormatPr baseColWidth="10" defaultRowHeight="15" x14ac:dyDescent="0.25"/>
  <cols>
    <col min="1" max="1" width="5" customWidth="1"/>
    <col min="2" max="2" width="10.5703125" customWidth="1"/>
    <col min="3" max="3" width="9" customWidth="1"/>
    <col min="5" max="5" width="12.42578125" customWidth="1"/>
    <col min="6" max="6" width="14.42578125" customWidth="1"/>
    <col min="7" max="7" width="8.5703125" customWidth="1"/>
    <col min="8" max="8" width="11.28515625" customWidth="1"/>
    <col min="9" max="9" width="12" customWidth="1"/>
    <col min="10" max="10" width="5" customWidth="1"/>
  </cols>
  <sheetData>
    <row r="1" spans="2:21" ht="10.5" customHeight="1" x14ac:dyDescent="0.25"/>
    <row r="2" spans="2:21" ht="9" customHeight="1" x14ac:dyDescent="0.25">
      <c r="C2" s="7"/>
      <c r="G2" s="46"/>
      <c r="H2" s="46"/>
      <c r="I2" s="46"/>
      <c r="J2" s="46"/>
      <c r="L2" s="87"/>
      <c r="M2" s="87"/>
      <c r="N2" s="87"/>
      <c r="O2" s="87"/>
      <c r="P2" s="87"/>
      <c r="Q2" s="87"/>
      <c r="R2" s="87"/>
      <c r="S2" s="87"/>
      <c r="T2" s="87"/>
      <c r="U2" s="55"/>
    </row>
    <row r="3" spans="2:21" x14ac:dyDescent="0.25">
      <c r="C3" s="128" t="str">
        <f>IF(Ersteinrichtung!A5&gt;0,Ersteinrichtung!A5,"")</f>
        <v>Dienstleistungen</v>
      </c>
      <c r="D3" s="128"/>
      <c r="E3" s="128"/>
      <c r="F3" s="128"/>
      <c r="G3" s="46"/>
      <c r="H3" s="47" t="s">
        <v>93</v>
      </c>
      <c r="I3" s="48"/>
      <c r="J3" s="46"/>
      <c r="L3" s="87" t="s">
        <v>36</v>
      </c>
      <c r="M3" s="87">
        <f>VLOOKUP(B14,Kunden!A2:E3101,5,FALSE)</f>
        <v>101</v>
      </c>
      <c r="N3" s="87"/>
      <c r="O3" s="87"/>
      <c r="P3" s="87">
        <f>(Ersteinrichtung!A24)</f>
        <v>19</v>
      </c>
      <c r="Q3" s="87"/>
      <c r="R3" s="87"/>
      <c r="S3" s="87"/>
      <c r="T3" s="87"/>
      <c r="U3" s="55"/>
    </row>
    <row r="4" spans="2:21" x14ac:dyDescent="0.25">
      <c r="C4" s="128"/>
      <c r="D4" s="128"/>
      <c r="E4" s="128"/>
      <c r="F4" s="128"/>
      <c r="G4" s="46"/>
      <c r="H4" s="49" t="s">
        <v>95</v>
      </c>
      <c r="I4" s="50"/>
      <c r="J4" s="46"/>
      <c r="L4" s="87" t="s">
        <v>37</v>
      </c>
      <c r="M4" s="87">
        <f>(L22)</f>
        <v>2022</v>
      </c>
      <c r="N4" s="87">
        <f>(M22)</f>
        <v>101</v>
      </c>
      <c r="O4" s="87"/>
      <c r="P4" s="87" t="s">
        <v>75</v>
      </c>
      <c r="Q4" s="87" t="s">
        <v>73</v>
      </c>
      <c r="R4" s="87"/>
      <c r="S4" s="87"/>
      <c r="T4" s="87"/>
      <c r="U4" s="55"/>
    </row>
    <row r="5" spans="2:21" x14ac:dyDescent="0.25">
      <c r="C5" s="129" t="str">
        <f>IF(Ersteinrichtung!A6&gt;0,Ersteinrichtung!A6,"")</f>
        <v>G.Schneider</v>
      </c>
      <c r="D5" s="129"/>
      <c r="E5" s="129"/>
      <c r="F5" s="129"/>
      <c r="G5" s="46"/>
      <c r="H5" s="49" t="s">
        <v>96</v>
      </c>
      <c r="I5" s="50"/>
      <c r="J5" s="46"/>
      <c r="L5" s="87" t="s">
        <v>38</v>
      </c>
      <c r="M5" s="88">
        <f ca="1">TODAY()</f>
        <v>44789</v>
      </c>
      <c r="N5" s="87"/>
      <c r="O5" s="87"/>
      <c r="P5" s="87" t="s">
        <v>76</v>
      </c>
      <c r="Q5" s="87"/>
      <c r="R5" s="87"/>
      <c r="S5" s="87"/>
      <c r="T5" s="87" t="s">
        <v>116</v>
      </c>
      <c r="U5" s="55"/>
    </row>
    <row r="6" spans="2:21" x14ac:dyDescent="0.25">
      <c r="C6" s="130"/>
      <c r="D6" s="130"/>
      <c r="E6" s="130"/>
      <c r="F6" s="130"/>
      <c r="G6" s="46"/>
      <c r="H6" s="49" t="s">
        <v>97</v>
      </c>
      <c r="I6" s="50"/>
      <c r="J6" s="46"/>
      <c r="L6" s="87" t="s">
        <v>41</v>
      </c>
      <c r="M6" s="87" t="str">
        <f>(Ersteinrichtung!A10)</f>
        <v>92000 / 5634</v>
      </c>
      <c r="N6" s="87"/>
      <c r="O6" s="87"/>
      <c r="P6" s="89">
        <f>(I48/100)</f>
        <v>0</v>
      </c>
      <c r="Q6" s="87"/>
      <c r="R6" s="87"/>
      <c r="S6" s="87"/>
      <c r="T6" s="87" t="s">
        <v>117</v>
      </c>
      <c r="U6" s="55"/>
    </row>
    <row r="7" spans="2:21" x14ac:dyDescent="0.25">
      <c r="C7" s="133" t="str">
        <f>IF(Ersteinrichtung!A7&gt;0,Ersteinrichtung!A7,"")</f>
        <v>Haus, Hof + Garten. Entrümpelungen</v>
      </c>
      <c r="D7" s="133"/>
      <c r="E7" s="133"/>
      <c r="F7" s="133"/>
      <c r="G7" s="46"/>
      <c r="H7" s="49" t="s">
        <v>98</v>
      </c>
      <c r="I7" s="50"/>
      <c r="J7" s="46"/>
      <c r="L7" s="90" t="s">
        <v>68</v>
      </c>
      <c r="M7" s="87"/>
      <c r="N7" s="87"/>
      <c r="O7" s="87"/>
      <c r="P7" s="89">
        <f>(P3*P6)</f>
        <v>0</v>
      </c>
      <c r="Q7" s="87" t="s">
        <v>77</v>
      </c>
      <c r="R7" s="87"/>
      <c r="S7" s="87"/>
      <c r="T7" s="87" t="s">
        <v>118</v>
      </c>
      <c r="U7" s="55"/>
    </row>
    <row r="8" spans="2:21" x14ac:dyDescent="0.25">
      <c r="C8" s="133" t="str">
        <f>IF(Ersteinrichtung!A8&gt;0,Ersteinrichtung!A8,"")</f>
        <v>Telefon: 07522-7766  / Fax: 07522-45258</v>
      </c>
      <c r="D8" s="133"/>
      <c r="E8" s="133"/>
      <c r="F8" s="133"/>
      <c r="G8" s="46"/>
      <c r="H8" s="51"/>
      <c r="I8" s="52"/>
      <c r="J8" s="46"/>
      <c r="L8" s="87" t="s">
        <v>65</v>
      </c>
      <c r="M8" s="87"/>
      <c r="N8" s="87"/>
      <c r="O8" s="87"/>
      <c r="P8" s="89">
        <f>(I48)</f>
        <v>0</v>
      </c>
      <c r="Q8" s="87" t="s">
        <v>78</v>
      </c>
      <c r="R8" s="87"/>
      <c r="S8" s="87"/>
      <c r="T8" s="87" t="s">
        <v>119</v>
      </c>
      <c r="U8" s="55"/>
    </row>
    <row r="9" spans="2:21" ht="9.75" customHeight="1" x14ac:dyDescent="0.25">
      <c r="G9" s="46"/>
      <c r="H9" s="46"/>
      <c r="I9" s="46"/>
      <c r="J9" s="46"/>
      <c r="L9" s="87" t="s">
        <v>66</v>
      </c>
      <c r="M9" s="87"/>
      <c r="N9" s="87"/>
      <c r="O9" s="87"/>
      <c r="P9" s="87"/>
      <c r="Q9" s="87"/>
      <c r="R9" s="87"/>
      <c r="S9" s="87"/>
      <c r="T9" s="87"/>
      <c r="U9" s="55"/>
    </row>
    <row r="10" spans="2:21" x14ac:dyDescent="0.25">
      <c r="L10" s="87" t="s">
        <v>67</v>
      </c>
      <c r="M10" s="87"/>
      <c r="N10" s="87"/>
      <c r="O10" s="87"/>
      <c r="P10" s="89">
        <f>(P11/100*P3)</f>
        <v>0</v>
      </c>
      <c r="Q10" s="87" t="s">
        <v>79</v>
      </c>
      <c r="R10" s="87"/>
      <c r="S10" s="89">
        <f>(S11/100*P3)</f>
        <v>0</v>
      </c>
      <c r="T10" s="87" t="s">
        <v>129</v>
      </c>
      <c r="U10" s="55"/>
    </row>
    <row r="11" spans="2:21" x14ac:dyDescent="0.25">
      <c r="B11" s="2" t="str">
        <f>(Ersteinrichtung!A1&amp;" "&amp;Ersteinrichtung!A2&amp;" "&amp;Ersteinrichtung!F1&amp;" "&amp;Ersteinrichtung!A3&amp;" "&amp;Ersteinrichtung!F1&amp;" "&amp;Ersteinrichtung!A4)</f>
        <v>Schneider Günther ◦ Rosenallee 2 ◦ 88239 Wangen</v>
      </c>
      <c r="C11" s="2"/>
      <c r="L11" s="90" t="s">
        <v>69</v>
      </c>
      <c r="M11" s="87"/>
      <c r="N11" s="87"/>
      <c r="O11" s="87"/>
      <c r="P11" s="89">
        <f>SUM(I75:I111)</f>
        <v>0</v>
      </c>
      <c r="Q11" s="87" t="s">
        <v>80</v>
      </c>
      <c r="R11" s="87"/>
      <c r="S11" s="89">
        <f>(P8+P11)</f>
        <v>0</v>
      </c>
      <c r="T11" s="87" t="s">
        <v>130</v>
      </c>
      <c r="U11" s="55"/>
    </row>
    <row r="12" spans="2:21" ht="5.25" customHeight="1" x14ac:dyDescent="0.25">
      <c r="L12" s="87"/>
      <c r="M12" s="87"/>
      <c r="N12" s="87"/>
      <c r="O12" s="87"/>
      <c r="P12" s="87"/>
      <c r="Q12" s="87"/>
      <c r="R12" s="87"/>
      <c r="S12" s="87"/>
      <c r="T12" s="87"/>
      <c r="U12" s="55"/>
    </row>
    <row r="13" spans="2:21" ht="9" customHeight="1" x14ac:dyDescent="0.25"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2:21" x14ac:dyDescent="0.25">
      <c r="B14" s="131" t="str">
        <f>(L19)</f>
        <v>Max Müller</v>
      </c>
      <c r="C14" s="132"/>
      <c r="D14" s="132"/>
      <c r="E14" s="132"/>
      <c r="F14" s="55"/>
      <c r="H14" s="2" t="str">
        <f>(Ersteinrichtung!A1&amp;" "&amp;Ersteinrichtung!A2)</f>
        <v>Schneider Günther</v>
      </c>
      <c r="L14" s="92" t="s">
        <v>150</v>
      </c>
    </row>
    <row r="15" spans="2:21" x14ac:dyDescent="0.25">
      <c r="B15" s="131" t="str">
        <f>VLOOKUP($L$19,Kunden!$A$2:$E$3101,2,FALSE)</f>
        <v>Amt für Mülltrennung</v>
      </c>
      <c r="C15" s="132"/>
      <c r="D15" s="132"/>
      <c r="E15" s="132"/>
      <c r="F15" s="132"/>
      <c r="H15" s="2" t="str">
        <f>(Ersteinrichtung!A3)</f>
        <v>Rosenallee 2</v>
      </c>
      <c r="L15" s="87" t="s">
        <v>94</v>
      </c>
    </row>
    <row r="16" spans="2:21" x14ac:dyDescent="0.25">
      <c r="B16" s="131" t="str">
        <f>VLOOKUP($L$19,Kunden!$A$2:$E$3101,3,FALSE)</f>
        <v>Rosenweg 5</v>
      </c>
      <c r="C16" s="132"/>
      <c r="D16" s="132"/>
      <c r="E16" s="132"/>
      <c r="F16" s="55"/>
      <c r="H16" s="2" t="str">
        <f>(Ersteinrichtung!A4)</f>
        <v>88239 Wangen</v>
      </c>
      <c r="L16" s="87" t="str">
        <f>IF(Ersteinrichtung!A24=0,'Mahnungen schreiben'!L14,"")</f>
        <v/>
      </c>
    </row>
    <row r="17" spans="1:18" x14ac:dyDescent="0.25">
      <c r="B17" s="131" t="str">
        <f>VLOOKUP($L$19,Kunden!$A$2:$E$3101,4,FALSE)</f>
        <v>88239 Wangen</v>
      </c>
      <c r="C17" s="132"/>
      <c r="D17" s="132"/>
      <c r="E17" s="132"/>
      <c r="F17" s="55"/>
      <c r="H17" s="2" t="str">
        <f>(Ersteinrichtung!G1&amp;" "&amp;Ersteinrichtung!A9)</f>
        <v>Tel.: 07522-4525</v>
      </c>
      <c r="L17" s="87" t="str">
        <f>IF(Ersteinrichtung!A24=0,'Mahnungen schreiben'!L15,"")</f>
        <v/>
      </c>
    </row>
    <row r="18" spans="1:18" x14ac:dyDescent="0.25">
      <c r="B18" s="131"/>
      <c r="C18" s="135"/>
      <c r="D18" s="135"/>
      <c r="E18" s="135"/>
      <c r="H18" s="6"/>
      <c r="L18" s="67" t="s">
        <v>107</v>
      </c>
    </row>
    <row r="19" spans="1:18" x14ac:dyDescent="0.25">
      <c r="H19" s="2"/>
      <c r="L19" s="138" t="s">
        <v>225</v>
      </c>
      <c r="M19" s="138"/>
      <c r="N19" s="138"/>
      <c r="O19" s="138"/>
      <c r="P19" s="138"/>
      <c r="Q19" s="138"/>
    </row>
    <row r="20" spans="1:18" x14ac:dyDescent="0.25">
      <c r="H20" s="2"/>
      <c r="L20" s="67" t="s">
        <v>120</v>
      </c>
    </row>
    <row r="21" spans="1:18" x14ac:dyDescent="0.25">
      <c r="G21" s="8" t="str">
        <f>(L6&amp;" "&amp;M6)</f>
        <v>St.Nr.: 92000 / 5634</v>
      </c>
      <c r="L21" s="67" t="s">
        <v>105</v>
      </c>
      <c r="M21" s="142" t="s">
        <v>106</v>
      </c>
      <c r="N21" s="142"/>
    </row>
    <row r="22" spans="1:18" x14ac:dyDescent="0.25">
      <c r="A22" t="s">
        <v>0</v>
      </c>
      <c r="J22" s="33" t="s">
        <v>0</v>
      </c>
      <c r="L22" s="68">
        <v>2022</v>
      </c>
      <c r="M22" s="143">
        <v>101</v>
      </c>
      <c r="N22" s="143"/>
    </row>
    <row r="23" spans="1:18" x14ac:dyDescent="0.25">
      <c r="J23" s="33"/>
      <c r="L23" s="67" t="s">
        <v>121</v>
      </c>
    </row>
    <row r="24" spans="1:18" x14ac:dyDescent="0.25">
      <c r="G24" s="2"/>
      <c r="H24" s="2"/>
      <c r="L24" s="138" t="s">
        <v>122</v>
      </c>
      <c r="M24" s="138"/>
      <c r="N24" s="138"/>
      <c r="O24" s="138"/>
      <c r="P24" s="138"/>
      <c r="Q24" s="138"/>
      <c r="R24" s="138"/>
    </row>
    <row r="25" spans="1:18" x14ac:dyDescent="0.25">
      <c r="G25" s="56" t="str">
        <f>(L3&amp;" "&amp;M3)</f>
        <v>Kundennummer: 101</v>
      </c>
      <c r="L25" s="67" t="s">
        <v>123</v>
      </c>
      <c r="M25" s="16"/>
    </row>
    <row r="26" spans="1:18" ht="15.75" x14ac:dyDescent="0.25">
      <c r="B26" s="146" t="str">
        <f>(L26)</f>
        <v>Zahlungserinnerung</v>
      </c>
      <c r="C26" s="132"/>
      <c r="D26" s="132"/>
      <c r="E26" s="132"/>
      <c r="G26" s="18"/>
      <c r="L26" s="138" t="s">
        <v>116</v>
      </c>
      <c r="M26" s="138"/>
      <c r="N26" s="138"/>
      <c r="O26" s="138"/>
    </row>
    <row r="27" spans="1:18" x14ac:dyDescent="0.25">
      <c r="B27" s="5" t="str">
        <f>(Ersteinrichtung!A11)</f>
        <v>Sehr geehrte Damen und Herrn,</v>
      </c>
      <c r="C27" s="55"/>
      <c r="D27" s="55"/>
      <c r="E27" s="55"/>
      <c r="G27" s="19"/>
      <c r="L27" s="67" t="s">
        <v>124</v>
      </c>
    </row>
    <row r="28" spans="1:18" x14ac:dyDescent="0.25">
      <c r="B28" s="5"/>
      <c r="L28" s="96">
        <v>120.25</v>
      </c>
      <c r="M28" s="42"/>
    </row>
    <row r="29" spans="1:18" x14ac:dyDescent="0.25">
      <c r="B29" s="131" t="str">
        <f>(L24)</f>
        <v>Sicherlich haben Sie übersehen, das folgende Rechnung noch offensteht.</v>
      </c>
      <c r="C29" s="137"/>
      <c r="D29" s="137"/>
      <c r="E29" s="137"/>
      <c r="F29" s="137"/>
      <c r="G29" s="137"/>
      <c r="H29" s="137"/>
      <c r="L29" s="67" t="s">
        <v>125</v>
      </c>
    </row>
    <row r="30" spans="1:18" x14ac:dyDescent="0.25">
      <c r="L30" s="97">
        <v>44780</v>
      </c>
    </row>
    <row r="31" spans="1:18" x14ac:dyDescent="0.25">
      <c r="B31" s="44" t="str">
        <f>IF(M22&gt;0,L4&amp;" "&amp;L22&amp;M22,"")</f>
        <v>Rechnungsnummer: 2022101</v>
      </c>
      <c r="C31" s="39"/>
      <c r="D31" s="39"/>
      <c r="E31" s="40"/>
      <c r="F31" s="41"/>
      <c r="G31" s="41"/>
      <c r="H31" s="39"/>
      <c r="I31" s="39"/>
      <c r="L31" s="67" t="s">
        <v>126</v>
      </c>
    </row>
    <row r="32" spans="1:18" ht="12.75" customHeight="1" x14ac:dyDescent="0.25">
      <c r="B32" s="45" t="str">
        <f>IF(L30&gt;0,L5&amp;" "&amp;TEXT(L30,"TT.MM.JJJJ"))</f>
        <v>Rechnungsdatum: 07.08.2022</v>
      </c>
      <c r="C32" s="34"/>
      <c r="D32" s="34"/>
      <c r="E32" s="35"/>
      <c r="F32" s="35"/>
      <c r="G32" s="35"/>
      <c r="H32" s="14"/>
      <c r="I32" s="15"/>
      <c r="K32" s="34"/>
      <c r="L32" s="98" t="s">
        <v>131</v>
      </c>
      <c r="M32" s="38"/>
      <c r="N32" s="38"/>
      <c r="O32" s="38"/>
      <c r="P32" s="38"/>
      <c r="Q32" s="38"/>
      <c r="R32" s="43"/>
    </row>
    <row r="33" spans="2:18" ht="12.75" customHeight="1" x14ac:dyDescent="0.25">
      <c r="B33" s="93" t="str">
        <f>IF(L28&gt;0,T10&amp;" "&amp;L28&amp;" "&amp;T11,"")</f>
        <v>Rechnungsbetrag: 120,25 €</v>
      </c>
      <c r="C33" s="37"/>
      <c r="D33" s="34"/>
      <c r="E33" s="35"/>
      <c r="F33" s="35"/>
      <c r="G33" s="35"/>
      <c r="H33" s="14"/>
      <c r="I33" s="15"/>
      <c r="K33" s="34"/>
      <c r="L33" s="67" t="s">
        <v>135</v>
      </c>
    </row>
    <row r="34" spans="2:18" ht="12.75" customHeight="1" x14ac:dyDescent="0.25">
      <c r="B34" s="13"/>
      <c r="C34" s="34"/>
      <c r="D34" s="34"/>
      <c r="E34" s="35"/>
      <c r="F34" s="35"/>
      <c r="G34" s="35"/>
      <c r="H34" s="14"/>
      <c r="I34" s="15"/>
      <c r="K34" s="34"/>
      <c r="L34" s="99" t="s">
        <v>133</v>
      </c>
      <c r="M34" s="43"/>
      <c r="N34" s="43"/>
      <c r="O34" s="43"/>
      <c r="P34" s="43"/>
      <c r="Q34" s="43"/>
      <c r="R34" s="43"/>
    </row>
    <row r="35" spans="2:18" ht="12.75" customHeight="1" x14ac:dyDescent="0.25">
      <c r="B35" s="94" t="str">
        <f>IF(L32&gt;0,L32,"")</f>
        <v>Die Rechnung wurde per Mail, an die von Ihnen angegebene Adresse, versandt.</v>
      </c>
      <c r="C35" s="34"/>
      <c r="D35" s="34"/>
      <c r="E35" s="35"/>
      <c r="F35" s="35"/>
      <c r="G35" s="35"/>
      <c r="H35" s="14"/>
      <c r="I35" s="15"/>
      <c r="K35" s="34"/>
      <c r="L35" s="99" t="s">
        <v>132</v>
      </c>
      <c r="M35" s="43"/>
      <c r="N35" s="43"/>
      <c r="O35" s="43"/>
      <c r="P35" s="43"/>
      <c r="Q35" s="43"/>
      <c r="R35" s="43"/>
    </row>
    <row r="36" spans="2:18" ht="12.75" customHeight="1" x14ac:dyDescent="0.25">
      <c r="B36" s="34"/>
      <c r="C36" s="34"/>
      <c r="D36" s="34"/>
      <c r="E36" s="35"/>
      <c r="F36" s="35"/>
      <c r="G36" s="35"/>
      <c r="H36" s="14"/>
      <c r="I36" s="15"/>
      <c r="K36" s="34"/>
      <c r="L36" s="99"/>
      <c r="M36" s="43"/>
      <c r="N36" s="43"/>
      <c r="O36" s="43"/>
      <c r="P36" s="43"/>
      <c r="Q36" s="43"/>
      <c r="R36" s="43"/>
    </row>
    <row r="37" spans="2:18" ht="12.75" customHeight="1" x14ac:dyDescent="0.25">
      <c r="B37" s="54" t="str">
        <f>IF(L34&gt;0,L34,"")</f>
        <v>Sollte die Rechnung nicht bei Ihnen angekommen, oder diese verloren gegangen</v>
      </c>
      <c r="C37" s="34"/>
      <c r="D37" s="34"/>
      <c r="E37" s="35"/>
      <c r="F37" s="35"/>
      <c r="G37" s="35"/>
      <c r="H37" s="14"/>
      <c r="I37" s="15"/>
      <c r="K37" s="34"/>
      <c r="L37" s="99"/>
      <c r="M37" s="43"/>
      <c r="N37" s="43"/>
      <c r="O37" s="43"/>
      <c r="P37" s="43"/>
      <c r="Q37" s="43"/>
      <c r="R37" s="43"/>
    </row>
    <row r="38" spans="2:18" ht="12.75" customHeight="1" x14ac:dyDescent="0.25">
      <c r="B38" s="54" t="str">
        <f t="shared" ref="B38:B41" si="0">IF(L35&gt;0,L35,"")</f>
        <v>sein, können Sie eine neue Rechnung, mit der gleichen Rechnungsnummer erhalten.</v>
      </c>
      <c r="C38" s="34"/>
      <c r="D38" s="34"/>
      <c r="E38" s="35"/>
      <c r="F38" s="35"/>
      <c r="G38" s="35"/>
      <c r="H38" s="14"/>
      <c r="I38" s="15"/>
      <c r="K38" s="34"/>
      <c r="L38" s="99"/>
      <c r="M38" s="43"/>
      <c r="N38" s="43"/>
      <c r="O38" s="43"/>
      <c r="P38" s="43"/>
      <c r="Q38" s="43"/>
      <c r="R38" s="43"/>
    </row>
    <row r="39" spans="2:18" ht="12.75" customHeight="1" x14ac:dyDescent="0.25">
      <c r="B39" s="54" t="str">
        <f t="shared" si="0"/>
        <v/>
      </c>
      <c r="C39" s="34"/>
      <c r="D39" s="34"/>
      <c r="E39" s="35"/>
      <c r="F39" s="35"/>
      <c r="G39" s="35"/>
      <c r="H39" s="14"/>
      <c r="I39" s="15"/>
      <c r="K39" s="34"/>
      <c r="L39" s="67" t="s">
        <v>136</v>
      </c>
    </row>
    <row r="40" spans="2:18" ht="12.75" customHeight="1" x14ac:dyDescent="0.25">
      <c r="B40" s="54" t="str">
        <f t="shared" si="0"/>
        <v/>
      </c>
      <c r="C40" s="34"/>
      <c r="D40" s="34"/>
      <c r="E40" s="35"/>
      <c r="F40" s="35"/>
      <c r="G40" s="35"/>
      <c r="H40" s="14"/>
      <c r="I40" s="15"/>
      <c r="K40" s="34"/>
      <c r="L40" s="99" t="s">
        <v>134</v>
      </c>
      <c r="M40" s="43"/>
      <c r="N40" s="43"/>
      <c r="O40" s="43"/>
      <c r="P40" s="43"/>
      <c r="Q40" s="43"/>
      <c r="R40" s="43"/>
    </row>
    <row r="41" spans="2:18" ht="12.75" customHeight="1" x14ac:dyDescent="0.25">
      <c r="B41" s="54" t="str">
        <f t="shared" si="0"/>
        <v/>
      </c>
      <c r="C41" s="34"/>
      <c r="D41" s="34"/>
      <c r="E41" s="35"/>
      <c r="F41" s="35"/>
      <c r="G41" s="35"/>
      <c r="H41" s="14"/>
      <c r="I41" s="15"/>
      <c r="K41" s="34"/>
      <c r="L41" s="100" t="s">
        <v>137</v>
      </c>
    </row>
    <row r="42" spans="2:18" ht="12.75" customHeight="1" x14ac:dyDescent="0.25">
      <c r="B42" s="34"/>
      <c r="C42" s="34"/>
      <c r="D42" s="34"/>
      <c r="E42" s="35"/>
      <c r="F42" s="35"/>
      <c r="G42" s="35"/>
      <c r="H42" s="14"/>
      <c r="I42" s="15"/>
      <c r="K42" s="34"/>
      <c r="L42" s="100" t="s">
        <v>138</v>
      </c>
    </row>
    <row r="43" spans="2:18" ht="12.75" customHeight="1" x14ac:dyDescent="0.25">
      <c r="B43" s="95" t="str">
        <f>IF(L40&gt;0,L40,"")</f>
        <v>Bitte begleichen Sie die Rechnung, innerhalb von 4 Tagen.</v>
      </c>
      <c r="C43" s="34"/>
      <c r="D43" s="34"/>
      <c r="E43" s="35"/>
      <c r="F43" s="35"/>
      <c r="G43" s="35"/>
      <c r="H43" s="14"/>
      <c r="I43" s="15"/>
      <c r="K43" s="34"/>
    </row>
    <row r="44" spans="2:18" ht="12.75" customHeight="1" x14ac:dyDescent="0.25">
      <c r="B44" s="34"/>
      <c r="C44" s="34"/>
      <c r="D44" s="34"/>
      <c r="E44" s="35"/>
      <c r="F44" s="35"/>
      <c r="G44" s="35"/>
      <c r="H44" s="14"/>
      <c r="I44" s="15"/>
      <c r="K44" s="34"/>
    </row>
    <row r="45" spans="2:18" ht="12.75" customHeight="1" x14ac:dyDescent="0.25">
      <c r="B45" s="34"/>
      <c r="C45" s="34"/>
      <c r="D45" s="34"/>
      <c r="E45" s="35"/>
      <c r="F45" s="35"/>
      <c r="G45" s="35"/>
      <c r="H45" s="14"/>
      <c r="I45" s="15"/>
      <c r="K45" s="34"/>
      <c r="L45" s="24"/>
    </row>
    <row r="46" spans="2:18" ht="12.75" customHeight="1" x14ac:dyDescent="0.25">
      <c r="B46" s="34"/>
      <c r="C46" s="34"/>
      <c r="D46" s="34"/>
      <c r="E46" s="35"/>
      <c r="F46" s="35"/>
      <c r="G46" s="35"/>
      <c r="H46" s="14"/>
      <c r="I46" s="15"/>
      <c r="K46" s="34"/>
      <c r="L46" s="145"/>
      <c r="M46" s="145"/>
      <c r="N46" s="145"/>
      <c r="O46" s="145"/>
      <c r="P46" s="145"/>
      <c r="Q46" s="145"/>
      <c r="R46" s="145"/>
    </row>
    <row r="47" spans="2:18" ht="12.75" customHeight="1" x14ac:dyDescent="0.25">
      <c r="B47" s="34"/>
      <c r="C47" s="34"/>
      <c r="D47" s="34"/>
      <c r="E47" s="35"/>
      <c r="F47" s="35"/>
      <c r="G47" s="35"/>
      <c r="H47" s="14"/>
      <c r="I47" s="15"/>
      <c r="K47" s="34"/>
      <c r="L47" s="24"/>
    </row>
    <row r="48" spans="2:18" ht="12.6" customHeight="1" x14ac:dyDescent="0.25">
      <c r="H48" s="33"/>
      <c r="I48" s="14"/>
      <c r="L48" s="145"/>
      <c r="M48" s="145"/>
      <c r="N48" s="145"/>
      <c r="O48" s="145"/>
      <c r="P48" s="145"/>
      <c r="Q48" s="145"/>
      <c r="R48" s="145"/>
    </row>
    <row r="49" spans="2:13" ht="12.6" customHeight="1" x14ac:dyDescent="0.25">
      <c r="B49" s="147"/>
      <c r="C49" s="147"/>
      <c r="D49" s="147"/>
      <c r="E49" s="147"/>
      <c r="F49" s="147"/>
      <c r="G49" s="136"/>
      <c r="H49" s="136"/>
      <c r="I49" s="14"/>
      <c r="L49" s="30"/>
      <c r="M49" s="16"/>
    </row>
    <row r="50" spans="2:13" ht="12.6" customHeight="1" x14ac:dyDescent="0.25">
      <c r="B50" s="1"/>
      <c r="G50" s="136"/>
      <c r="H50" s="136"/>
      <c r="I50" s="26"/>
      <c r="L50" s="30"/>
      <c r="M50" s="16"/>
    </row>
    <row r="51" spans="2:13" ht="12.6" customHeight="1" x14ac:dyDescent="0.25">
      <c r="G51" s="136"/>
      <c r="H51" s="136"/>
      <c r="I51" s="136"/>
    </row>
    <row r="52" spans="2:13" ht="12.6" customHeight="1" x14ac:dyDescent="0.25">
      <c r="B52" s="135">
        <f>IF(L50=2,"",L46)</f>
        <v>0</v>
      </c>
      <c r="C52" s="135"/>
      <c r="D52" s="135"/>
      <c r="E52" s="135"/>
      <c r="F52" s="135"/>
      <c r="G52" s="135"/>
      <c r="H52" s="135"/>
      <c r="I52" s="135"/>
    </row>
    <row r="53" spans="2:13" ht="12.6" customHeight="1" x14ac:dyDescent="0.25">
      <c r="B53" s="32"/>
      <c r="C53" s="32"/>
      <c r="D53" s="32"/>
      <c r="E53" s="32"/>
      <c r="F53" s="32"/>
      <c r="G53" s="32"/>
      <c r="H53" s="32"/>
      <c r="I53" s="32"/>
    </row>
    <row r="54" spans="2:13" ht="12.6" customHeight="1" x14ac:dyDescent="0.25">
      <c r="B54" s="135"/>
      <c r="C54" s="135"/>
      <c r="D54" s="135"/>
      <c r="E54" s="135"/>
      <c r="F54" s="135"/>
      <c r="G54" s="135"/>
      <c r="H54" s="135"/>
      <c r="I54" s="32"/>
    </row>
    <row r="55" spans="2:13" ht="12.6" customHeight="1" x14ac:dyDescent="0.25">
      <c r="B55" s="32"/>
      <c r="C55" s="32"/>
      <c r="D55" s="32"/>
      <c r="E55" s="32"/>
      <c r="F55" s="32"/>
      <c r="G55" s="32"/>
      <c r="H55" s="32"/>
      <c r="I55" s="32"/>
    </row>
    <row r="56" spans="2:13" ht="12.6" customHeight="1" x14ac:dyDescent="0.25">
      <c r="B56" s="32"/>
      <c r="C56" s="32"/>
      <c r="D56" s="32"/>
      <c r="E56" s="32"/>
      <c r="F56" s="32"/>
      <c r="G56" s="32"/>
      <c r="H56" s="34"/>
      <c r="I56" s="34"/>
    </row>
    <row r="57" spans="2:13" ht="12.6" customHeight="1" x14ac:dyDescent="0.25">
      <c r="B57" s="139" t="str">
        <f>IF(L49=1,N51,"")</f>
        <v/>
      </c>
      <c r="C57" s="139"/>
      <c r="D57" s="139"/>
      <c r="E57" s="139"/>
      <c r="F57" s="139"/>
    </row>
    <row r="58" spans="2:13" ht="12.6" customHeight="1" x14ac:dyDescent="0.25">
      <c r="B58" s="2" t="str">
        <f>IF(Ersteinrichtung!A18&gt;0,'Mahnungen schreiben'!L7,"")</f>
        <v>Bankverbindung 1</v>
      </c>
      <c r="C58" s="55"/>
      <c r="D58" s="55"/>
      <c r="E58" s="2"/>
      <c r="F58" s="2" t="str">
        <f>IF(Ersteinrichtung!A21&gt;0,'Mahnungen schreiben'!L11,"")</f>
        <v>Bankverbindung 2</v>
      </c>
      <c r="G58" s="55"/>
      <c r="H58" s="55"/>
      <c r="I58" s="2"/>
    </row>
    <row r="59" spans="2:13" ht="12.6" customHeight="1" x14ac:dyDescent="0.25">
      <c r="B59" s="132" t="str">
        <f>IF(Ersteinrichtung!A18&gt;0,'Mahnungen schreiben'!L8&amp;" "&amp;Ersteinrichtung!A18,"")</f>
        <v>IBAN: DE24600100600009994566</v>
      </c>
      <c r="C59" s="132"/>
      <c r="D59" s="132"/>
      <c r="E59" s="132"/>
      <c r="F59" s="132" t="str">
        <f>IF(Ersteinrichtung!A21&gt;0,'Mahnungen schreiben'!L8&amp;" "&amp;Ersteinrichtung!A21,"")</f>
        <v>IBAN: DE24600100600009994553455</v>
      </c>
      <c r="G59" s="132"/>
      <c r="H59" s="132"/>
      <c r="I59" s="132"/>
    </row>
    <row r="60" spans="2:13" ht="12.6" customHeight="1" x14ac:dyDescent="0.25">
      <c r="B60" s="132" t="str">
        <f>IF(Ersteinrichtung!A19&gt;0,'Mahnungen schreiben'!L9&amp;" "&amp;Ersteinrichtung!A19,"")</f>
        <v>BIC: FEDECV2D</v>
      </c>
      <c r="C60" s="132"/>
      <c r="D60" s="132"/>
      <c r="E60" s="132"/>
      <c r="F60" s="132" t="str">
        <f>IF(Ersteinrichtung!A22&gt;0,'Mahnungen schreiben'!L9&amp;" "&amp;Ersteinrichtung!A22,"")</f>
        <v>BIC: FEDECV2DF</v>
      </c>
      <c r="G60" s="132"/>
      <c r="H60" s="132"/>
      <c r="I60" s="132"/>
    </row>
    <row r="61" spans="2:13" ht="12.6" customHeight="1" x14ac:dyDescent="0.25">
      <c r="B61" s="134" t="str">
        <f>IF(Ersteinrichtung!A20&gt;0,'Mahnungen schreiben'!L10&amp;" "&amp;Ersteinrichtung!A20,"")</f>
        <v>Kontoinhaber: Guenther Schneider</v>
      </c>
      <c r="C61" s="132"/>
      <c r="D61" s="132"/>
      <c r="E61" s="132"/>
      <c r="F61" s="134" t="str">
        <f>IF(Ersteinrichtung!A23&gt;0,'Mahnungen schreiben'!L10&amp;" "&amp;Ersteinrichtung!A23,"")</f>
        <v>Kontoinhaber: Guenther Schneider</v>
      </c>
      <c r="G61" s="132"/>
      <c r="H61" s="132"/>
      <c r="I61" s="132"/>
    </row>
    <row r="62" spans="2:13" x14ac:dyDescent="0.25">
      <c r="B62" s="2"/>
      <c r="E62" s="2"/>
    </row>
    <row r="66" spans="2:9" x14ac:dyDescent="0.25">
      <c r="B66" s="23"/>
      <c r="H66" s="34"/>
      <c r="I66" s="34"/>
    </row>
    <row r="68" spans="2:9" x14ac:dyDescent="0.25">
      <c r="G68" s="18"/>
    </row>
    <row r="69" spans="2:9" x14ac:dyDescent="0.25">
      <c r="G69" s="18" t="str">
        <f>IF(L50=2,G26,"")</f>
        <v/>
      </c>
    </row>
    <row r="70" spans="2:9" x14ac:dyDescent="0.25">
      <c r="G70" s="18" t="str">
        <f>IF(L50=2,G27,"")</f>
        <v/>
      </c>
    </row>
    <row r="72" spans="2:9" x14ac:dyDescent="0.25">
      <c r="F72" s="136"/>
      <c r="G72" s="136"/>
      <c r="H72" s="33" t="str">
        <f>IF(L50=2,H48,"")</f>
        <v/>
      </c>
      <c r="I72" s="25" t="str">
        <f>IF(L50=2,I48,"")</f>
        <v/>
      </c>
    </row>
    <row r="74" spans="2:9" x14ac:dyDescent="0.25">
      <c r="B74" s="39"/>
      <c r="C74" s="39"/>
      <c r="D74" s="39"/>
      <c r="E74" s="40"/>
      <c r="F74" s="41"/>
      <c r="G74" s="41"/>
      <c r="H74" s="39"/>
      <c r="I74" s="39"/>
    </row>
    <row r="75" spans="2:9" ht="12.6" customHeight="1" x14ac:dyDescent="0.25">
      <c r="B75" s="13"/>
      <c r="C75" s="34"/>
      <c r="D75" s="34"/>
      <c r="E75" s="135"/>
      <c r="F75" s="135"/>
      <c r="G75" s="135"/>
      <c r="H75" s="14"/>
      <c r="I75" s="14"/>
    </row>
    <row r="76" spans="2:9" ht="12.6" customHeight="1" x14ac:dyDescent="0.25">
      <c r="B76" s="22"/>
      <c r="C76" s="34"/>
      <c r="D76" s="34"/>
      <c r="E76" s="135"/>
      <c r="F76" s="135"/>
      <c r="G76" s="135"/>
      <c r="H76" s="14"/>
      <c r="I76" s="14"/>
    </row>
    <row r="77" spans="2:9" ht="12.6" customHeight="1" x14ac:dyDescent="0.25">
      <c r="B77" s="22"/>
      <c r="C77" s="34"/>
      <c r="D77" s="34"/>
      <c r="E77" s="135"/>
      <c r="F77" s="135"/>
      <c r="G77" s="135"/>
      <c r="H77" s="14"/>
      <c r="I77" s="14"/>
    </row>
    <row r="78" spans="2:9" ht="12.6" customHeight="1" x14ac:dyDescent="0.25">
      <c r="B78" s="22"/>
      <c r="C78" s="34"/>
      <c r="D78" s="34"/>
      <c r="E78" s="135"/>
      <c r="F78" s="135"/>
      <c r="G78" s="135"/>
      <c r="H78" s="14"/>
      <c r="I78" s="14"/>
    </row>
    <row r="79" spans="2:9" ht="12.6" customHeight="1" x14ac:dyDescent="0.25">
      <c r="B79" s="22"/>
      <c r="C79" s="34"/>
      <c r="D79" s="34"/>
      <c r="E79" s="135"/>
      <c r="F79" s="135"/>
      <c r="G79" s="135"/>
      <c r="H79" s="14"/>
      <c r="I79" s="14"/>
    </row>
    <row r="80" spans="2:9" ht="12.6" customHeight="1" x14ac:dyDescent="0.25">
      <c r="B80" s="22"/>
      <c r="C80" s="34"/>
      <c r="D80" s="34"/>
      <c r="E80" s="135"/>
      <c r="F80" s="135"/>
      <c r="G80" s="135"/>
      <c r="H80" s="14"/>
      <c r="I80" s="14"/>
    </row>
    <row r="81" spans="2:9" ht="12.6" customHeight="1" x14ac:dyDescent="0.25">
      <c r="B81" s="22"/>
      <c r="C81" s="34"/>
      <c r="D81" s="34"/>
      <c r="E81" s="135"/>
      <c r="F81" s="135"/>
      <c r="G81" s="135"/>
      <c r="H81" s="14"/>
      <c r="I81" s="14"/>
    </row>
    <row r="82" spans="2:9" ht="12.6" customHeight="1" x14ac:dyDescent="0.25">
      <c r="B82" s="22"/>
      <c r="C82" s="34"/>
      <c r="D82" s="34"/>
      <c r="E82" s="135"/>
      <c r="F82" s="135"/>
      <c r="G82" s="135"/>
      <c r="H82" s="14"/>
      <c r="I82" s="14"/>
    </row>
    <row r="83" spans="2:9" ht="12.6" customHeight="1" x14ac:dyDescent="0.25">
      <c r="B83" s="22"/>
      <c r="C83" s="34"/>
      <c r="D83" s="34"/>
      <c r="E83" s="135"/>
      <c r="F83" s="135"/>
      <c r="G83" s="135"/>
      <c r="H83" s="14"/>
      <c r="I83" s="14"/>
    </row>
    <row r="84" spans="2:9" ht="12.6" customHeight="1" x14ac:dyDescent="0.25">
      <c r="B84" s="22"/>
      <c r="C84" s="34"/>
      <c r="D84" s="34"/>
      <c r="E84" s="135"/>
      <c r="F84" s="135"/>
      <c r="G84" s="135"/>
      <c r="H84" s="14"/>
      <c r="I84" s="14"/>
    </row>
    <row r="85" spans="2:9" ht="12.6" customHeight="1" x14ac:dyDescent="0.25">
      <c r="B85" s="22"/>
      <c r="C85" s="34"/>
      <c r="D85" s="34"/>
      <c r="E85" s="135"/>
      <c r="F85" s="135"/>
      <c r="G85" s="135"/>
      <c r="H85" s="14"/>
      <c r="I85" s="14"/>
    </row>
    <row r="86" spans="2:9" ht="12.6" customHeight="1" x14ac:dyDescent="0.25">
      <c r="B86" s="22"/>
      <c r="C86" s="34"/>
      <c r="D86" s="34"/>
      <c r="E86" s="135"/>
      <c r="F86" s="135"/>
      <c r="G86" s="135"/>
      <c r="H86" s="14"/>
      <c r="I86" s="14"/>
    </row>
    <row r="87" spans="2:9" ht="12.6" customHeight="1" x14ac:dyDescent="0.25">
      <c r="B87" s="22"/>
      <c r="C87" s="34"/>
      <c r="D87" s="34"/>
      <c r="E87" s="135"/>
      <c r="F87" s="135"/>
      <c r="G87" s="135"/>
      <c r="H87" s="14"/>
      <c r="I87" s="14"/>
    </row>
    <row r="88" spans="2:9" ht="12.6" customHeight="1" x14ac:dyDescent="0.25">
      <c r="B88" s="22"/>
      <c r="C88" s="34"/>
      <c r="D88" s="34"/>
      <c r="E88" s="135"/>
      <c r="F88" s="135"/>
      <c r="G88" s="135"/>
      <c r="H88" s="14"/>
      <c r="I88" s="14"/>
    </row>
    <row r="89" spans="2:9" ht="12.6" customHeight="1" x14ac:dyDescent="0.25">
      <c r="B89" s="22"/>
      <c r="C89" s="34"/>
      <c r="D89" s="34"/>
      <c r="E89" s="135"/>
      <c r="F89" s="135"/>
      <c r="G89" s="135"/>
      <c r="H89" s="14"/>
      <c r="I89" s="14"/>
    </row>
    <row r="90" spans="2:9" ht="12.6" customHeight="1" x14ac:dyDescent="0.25">
      <c r="B90" s="22"/>
      <c r="C90" s="34"/>
      <c r="D90" s="34"/>
      <c r="E90" s="135"/>
      <c r="F90" s="135"/>
      <c r="G90" s="135"/>
      <c r="H90" s="14"/>
      <c r="I90" s="14"/>
    </row>
    <row r="91" spans="2:9" ht="12.6" customHeight="1" x14ac:dyDescent="0.25">
      <c r="B91" s="22"/>
      <c r="C91" s="34"/>
      <c r="D91" s="34"/>
      <c r="E91" s="135"/>
      <c r="F91" s="135"/>
      <c r="G91" s="135"/>
      <c r="H91" s="14"/>
      <c r="I91" s="14"/>
    </row>
    <row r="92" spans="2:9" ht="12.6" customHeight="1" x14ac:dyDescent="0.25">
      <c r="B92" s="22"/>
      <c r="C92" s="34"/>
      <c r="D92" s="34"/>
      <c r="E92" s="135"/>
      <c r="F92" s="135"/>
      <c r="G92" s="135"/>
      <c r="H92" s="14"/>
      <c r="I92" s="14"/>
    </row>
    <row r="93" spans="2:9" ht="12.6" customHeight="1" x14ac:dyDescent="0.25">
      <c r="B93" s="22"/>
      <c r="C93" s="34"/>
      <c r="D93" s="34"/>
      <c r="E93" s="135"/>
      <c r="F93" s="135"/>
      <c r="G93" s="135"/>
      <c r="H93" s="14"/>
      <c r="I93" s="14"/>
    </row>
    <row r="94" spans="2:9" ht="12.6" customHeight="1" x14ac:dyDescent="0.25">
      <c r="B94" s="22"/>
      <c r="C94" s="34"/>
      <c r="D94" s="34"/>
      <c r="E94" s="135"/>
      <c r="F94" s="135"/>
      <c r="G94" s="135"/>
      <c r="H94" s="14"/>
      <c r="I94" s="14"/>
    </row>
    <row r="95" spans="2:9" ht="12.6" customHeight="1" x14ac:dyDescent="0.25">
      <c r="B95" s="22"/>
      <c r="C95" s="34"/>
      <c r="D95" s="34"/>
      <c r="E95" s="135"/>
      <c r="F95" s="135"/>
      <c r="G95" s="135"/>
      <c r="H95" s="14"/>
      <c r="I95" s="14"/>
    </row>
    <row r="96" spans="2:9" ht="12.6" customHeight="1" x14ac:dyDescent="0.25">
      <c r="B96" s="22"/>
      <c r="C96" s="34"/>
      <c r="D96" s="34"/>
      <c r="E96" s="135"/>
      <c r="F96" s="135"/>
      <c r="G96" s="135"/>
      <c r="H96" s="14"/>
      <c r="I96" s="14"/>
    </row>
    <row r="97" spans="2:9" ht="12.6" customHeight="1" x14ac:dyDescent="0.25">
      <c r="B97" s="22"/>
      <c r="C97" s="34"/>
      <c r="D97" s="34"/>
      <c r="E97" s="135"/>
      <c r="F97" s="135"/>
      <c r="G97" s="135"/>
      <c r="H97" s="14"/>
      <c r="I97" s="14"/>
    </row>
    <row r="98" spans="2:9" ht="12.6" customHeight="1" x14ac:dyDescent="0.25">
      <c r="B98" s="22"/>
      <c r="C98" s="34"/>
      <c r="D98" s="34"/>
      <c r="E98" s="135"/>
      <c r="F98" s="135"/>
      <c r="G98" s="135"/>
      <c r="H98" s="14"/>
      <c r="I98" s="14"/>
    </row>
    <row r="99" spans="2:9" ht="12.6" customHeight="1" x14ac:dyDescent="0.25">
      <c r="B99" s="22"/>
      <c r="C99" s="34"/>
      <c r="D99" s="34"/>
      <c r="E99" s="135"/>
      <c r="F99" s="135"/>
      <c r="G99" s="135"/>
      <c r="H99" s="14"/>
      <c r="I99" s="14"/>
    </row>
    <row r="100" spans="2:9" ht="12.6" customHeight="1" x14ac:dyDescent="0.25">
      <c r="B100" s="22"/>
      <c r="C100" s="34"/>
      <c r="D100" s="34"/>
      <c r="E100" s="135"/>
      <c r="F100" s="135"/>
      <c r="G100" s="135"/>
      <c r="H100" s="14"/>
      <c r="I100" s="14"/>
    </row>
    <row r="101" spans="2:9" ht="12.6" customHeight="1" x14ac:dyDescent="0.25">
      <c r="B101" s="22"/>
      <c r="C101" s="34"/>
      <c r="D101" s="34"/>
      <c r="E101" s="135"/>
      <c r="F101" s="135"/>
      <c r="G101" s="135"/>
      <c r="H101" s="14"/>
      <c r="I101" s="14"/>
    </row>
    <row r="102" spans="2:9" ht="12.6" customHeight="1" x14ac:dyDescent="0.25">
      <c r="B102" s="22"/>
      <c r="C102" s="34"/>
      <c r="D102" s="34"/>
      <c r="E102" s="135"/>
      <c r="F102" s="135"/>
      <c r="G102" s="135"/>
      <c r="H102" s="14"/>
      <c r="I102" s="14"/>
    </row>
    <row r="103" spans="2:9" ht="12.6" customHeight="1" x14ac:dyDescent="0.25">
      <c r="B103" s="22"/>
      <c r="C103" s="34"/>
      <c r="D103" s="34"/>
      <c r="E103" s="135"/>
      <c r="F103" s="135"/>
      <c r="G103" s="135"/>
      <c r="H103" s="14"/>
      <c r="I103" s="14"/>
    </row>
    <row r="104" spans="2:9" ht="12.6" customHeight="1" x14ac:dyDescent="0.25">
      <c r="B104" s="22"/>
      <c r="C104" s="34"/>
      <c r="D104" s="34"/>
      <c r="E104" s="135"/>
      <c r="F104" s="135"/>
      <c r="G104" s="135"/>
      <c r="H104" s="14"/>
      <c r="I104" s="14"/>
    </row>
    <row r="105" spans="2:9" ht="12.6" customHeight="1" x14ac:dyDescent="0.25">
      <c r="B105" s="22"/>
      <c r="C105" s="34"/>
      <c r="D105" s="34"/>
      <c r="E105" s="135"/>
      <c r="F105" s="135"/>
      <c r="G105" s="135"/>
      <c r="H105" s="14"/>
      <c r="I105" s="14"/>
    </row>
    <row r="106" spans="2:9" ht="12.6" customHeight="1" x14ac:dyDescent="0.25">
      <c r="B106" s="22"/>
      <c r="C106" s="34"/>
      <c r="D106" s="34"/>
      <c r="E106" s="135"/>
      <c r="F106" s="135"/>
      <c r="G106" s="135"/>
      <c r="H106" s="14"/>
      <c r="I106" s="14"/>
    </row>
    <row r="107" spans="2:9" ht="12.6" customHeight="1" x14ac:dyDescent="0.25">
      <c r="B107" s="22"/>
      <c r="C107" s="34"/>
      <c r="D107" s="34"/>
      <c r="E107" s="135"/>
      <c r="F107" s="135"/>
      <c r="G107" s="135"/>
      <c r="H107" s="14"/>
      <c r="I107" s="14"/>
    </row>
    <row r="108" spans="2:9" ht="12.6" customHeight="1" x14ac:dyDescent="0.25">
      <c r="B108" s="22"/>
      <c r="C108" s="34"/>
      <c r="D108" s="34"/>
      <c r="E108" s="135"/>
      <c r="F108" s="135"/>
      <c r="G108" s="135"/>
      <c r="H108" s="14"/>
      <c r="I108" s="14"/>
    </row>
    <row r="109" spans="2:9" ht="12.6" customHeight="1" x14ac:dyDescent="0.25">
      <c r="B109" s="22"/>
      <c r="C109" s="34"/>
      <c r="D109" s="34"/>
      <c r="E109" s="135"/>
      <c r="F109" s="135"/>
      <c r="G109" s="135"/>
      <c r="H109" s="14"/>
      <c r="I109" s="14"/>
    </row>
    <row r="110" spans="2:9" ht="12.6" customHeight="1" x14ac:dyDescent="0.25">
      <c r="B110" s="22"/>
      <c r="C110" s="34"/>
      <c r="D110" s="34"/>
      <c r="E110" s="135"/>
      <c r="F110" s="135"/>
      <c r="G110" s="135"/>
      <c r="H110" s="14"/>
      <c r="I110" s="14"/>
    </row>
    <row r="111" spans="2:9" ht="12.6" customHeight="1" x14ac:dyDescent="0.25">
      <c r="B111" s="22"/>
      <c r="C111" s="34"/>
      <c r="D111" s="34"/>
      <c r="E111" s="135"/>
      <c r="F111" s="135"/>
      <c r="G111" s="135"/>
      <c r="H111" s="14"/>
    </row>
    <row r="112" spans="2:9" ht="12.6" customHeight="1" x14ac:dyDescent="0.25">
      <c r="H112" s="33" t="str">
        <f>IF(L50=2,H48,"")</f>
        <v/>
      </c>
      <c r="I112" s="14" t="str">
        <f>IF(L50=2,P11+P8,"")</f>
        <v/>
      </c>
    </row>
    <row r="113" spans="2:9" ht="12.6" customHeight="1" x14ac:dyDescent="0.25">
      <c r="B113" s="147"/>
      <c r="C113" s="147"/>
      <c r="D113" s="147"/>
      <c r="E113" s="147"/>
      <c r="F113" s="147"/>
      <c r="G113" s="136"/>
      <c r="H113" s="136"/>
      <c r="I113" s="14" t="str">
        <f>IF(L50=2,S10,"")</f>
        <v/>
      </c>
    </row>
    <row r="114" spans="2:9" ht="12.6" customHeight="1" x14ac:dyDescent="0.25">
      <c r="B114" s="1"/>
      <c r="G114" s="136"/>
      <c r="H114" s="136"/>
      <c r="I114" s="26" t="str">
        <f>IF(L50=2,I112+I113,"")</f>
        <v/>
      </c>
    </row>
    <row r="115" spans="2:9" ht="12.6" customHeight="1" x14ac:dyDescent="0.25"/>
    <row r="116" spans="2:9" ht="12.6" customHeight="1" x14ac:dyDescent="0.25">
      <c r="B116" s="135" t="str">
        <f>IF(L50=2,L46,"")</f>
        <v/>
      </c>
      <c r="C116" s="135"/>
      <c r="D116" s="135"/>
      <c r="E116" s="135"/>
      <c r="F116" s="135"/>
      <c r="G116" s="135"/>
      <c r="H116" s="135"/>
      <c r="I116" s="135"/>
    </row>
    <row r="117" spans="2:9" ht="12.6" customHeight="1" x14ac:dyDescent="0.25"/>
    <row r="118" spans="2:9" ht="12.6" customHeight="1" x14ac:dyDescent="0.25">
      <c r="B118" s="135" t="str">
        <f>IF(L50=2,L48,"")</f>
        <v/>
      </c>
      <c r="C118" s="135"/>
      <c r="D118" s="135"/>
      <c r="E118" s="135"/>
      <c r="F118" s="135"/>
      <c r="G118" s="135"/>
      <c r="H118" s="135"/>
    </row>
    <row r="119" spans="2:9" ht="12.6" customHeight="1" x14ac:dyDescent="0.25"/>
    <row r="120" spans="2:9" ht="12.6" customHeight="1" x14ac:dyDescent="0.25">
      <c r="B120" s="139" t="str">
        <f>IF(L49=1,N51,"")</f>
        <v/>
      </c>
      <c r="C120" s="139"/>
      <c r="D120" s="139"/>
      <c r="E120" s="139"/>
      <c r="F120" s="139"/>
    </row>
    <row r="121" spans="2:9" ht="12.6" customHeight="1" x14ac:dyDescent="0.25"/>
    <row r="122" spans="2:9" ht="12.6" customHeight="1" x14ac:dyDescent="0.25">
      <c r="B122" s="135"/>
      <c r="C122" s="135"/>
      <c r="D122" s="135"/>
      <c r="E122" s="135"/>
    </row>
    <row r="123" spans="2:9" ht="12.6" customHeight="1" x14ac:dyDescent="0.25">
      <c r="B123" s="135"/>
      <c r="C123" s="135"/>
      <c r="D123" s="135"/>
      <c r="E123" s="135"/>
    </row>
    <row r="124" spans="2:9" ht="12.6" customHeight="1" x14ac:dyDescent="0.25">
      <c r="B124" s="135"/>
      <c r="C124" s="135"/>
      <c r="D124" s="135"/>
      <c r="E124" s="135"/>
    </row>
    <row r="125" spans="2:9" ht="12.6" customHeight="1" x14ac:dyDescent="0.25"/>
  </sheetData>
  <sheetProtection algorithmName="SHA-512" hashValue="swhObZ75PvsNn6evWWECpOpPqEt2WsImrhd5mIwmxCy9fojefv7ZirgRfromn4MBDZMwmopHdOm/2Ng63QasIA==" saltValue="x0l97afan/PWuDTt3XjI2A==" spinCount="100000" sheet="1" scenarios="1" formatCells="0" selectLockedCells="1"/>
  <mergeCells count="78">
    <mergeCell ref="B124:E124"/>
    <mergeCell ref="G114:H114"/>
    <mergeCell ref="B116:I116"/>
    <mergeCell ref="B118:H118"/>
    <mergeCell ref="B120:F120"/>
    <mergeCell ref="B122:E122"/>
    <mergeCell ref="B123:E123"/>
    <mergeCell ref="E108:G108"/>
    <mergeCell ref="E109:G109"/>
    <mergeCell ref="E110:G110"/>
    <mergeCell ref="E111:G111"/>
    <mergeCell ref="B113:F113"/>
    <mergeCell ref="G113:H113"/>
    <mergeCell ref="E107:G107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95:G95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83:G83"/>
    <mergeCell ref="B61:E61"/>
    <mergeCell ref="F61:I61"/>
    <mergeCell ref="F72:G72"/>
    <mergeCell ref="E75:G75"/>
    <mergeCell ref="E76:G76"/>
    <mergeCell ref="E77:G77"/>
    <mergeCell ref="E78:G78"/>
    <mergeCell ref="E79:G79"/>
    <mergeCell ref="E80:G80"/>
    <mergeCell ref="E81:G81"/>
    <mergeCell ref="E82:G82"/>
    <mergeCell ref="B60:E60"/>
    <mergeCell ref="F60:I60"/>
    <mergeCell ref="L48:R48"/>
    <mergeCell ref="B49:F49"/>
    <mergeCell ref="G49:H49"/>
    <mergeCell ref="G50:H50"/>
    <mergeCell ref="G51:I51"/>
    <mergeCell ref="B52:I52"/>
    <mergeCell ref="B54:H54"/>
    <mergeCell ref="B57:F57"/>
    <mergeCell ref="B59:E59"/>
    <mergeCell ref="F59:I59"/>
    <mergeCell ref="L46:R46"/>
    <mergeCell ref="B16:E16"/>
    <mergeCell ref="B17:E17"/>
    <mergeCell ref="B18:E18"/>
    <mergeCell ref="L19:Q19"/>
    <mergeCell ref="M21:N21"/>
    <mergeCell ref="M22:N22"/>
    <mergeCell ref="L24:R24"/>
    <mergeCell ref="B29:H29"/>
    <mergeCell ref="B26:E26"/>
    <mergeCell ref="L26:O26"/>
    <mergeCell ref="B15:F15"/>
    <mergeCell ref="C3:F4"/>
    <mergeCell ref="C5:F6"/>
    <mergeCell ref="C7:F7"/>
    <mergeCell ref="C8:F8"/>
    <mergeCell ref="B14:E14"/>
  </mergeCells>
  <dataValidations count="1">
    <dataValidation type="list" allowBlank="1" showInputMessage="1" showErrorMessage="1" sqref="L26:O26" xr:uid="{08142EC8-198A-4147-A776-F4720DB45EB5}">
      <formula1>$T$5:$T$8</formula1>
    </dataValidation>
  </dataValidations>
  <pageMargins left="0" right="0" top="0" bottom="0" header="0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unde auswählen" xr:uid="{7B587A6A-946C-4AFE-92F9-F89BE7A044DF}">
          <x14:formula1>
            <xm:f>Kunden!$A$2:$A$101</xm:f>
          </x14:formula1>
          <xm:sqref>L19:Q19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F27C-F5B3-478D-955D-C2A1B986E21B}">
  <sheetPr>
    <tabColor rgb="FFFF0000"/>
  </sheetPr>
  <dimension ref="A1:G29"/>
  <sheetViews>
    <sheetView workbookViewId="0">
      <selection activeCell="A25" sqref="A25"/>
    </sheetView>
  </sheetViews>
  <sheetFormatPr baseColWidth="10" defaultRowHeight="15" x14ac:dyDescent="0.25"/>
  <cols>
    <col min="1" max="1" width="70.140625" customWidth="1"/>
  </cols>
  <sheetData>
    <row r="1" spans="1:7" x14ac:dyDescent="0.25">
      <c r="A1" s="99" t="s">
        <v>22</v>
      </c>
      <c r="B1" s="86" t="s">
        <v>20</v>
      </c>
      <c r="F1" s="101" t="s">
        <v>24</v>
      </c>
      <c r="G1" s="87" t="s">
        <v>34</v>
      </c>
    </row>
    <row r="2" spans="1:7" x14ac:dyDescent="0.25">
      <c r="A2" s="99" t="s">
        <v>23</v>
      </c>
      <c r="B2" s="86" t="s">
        <v>21</v>
      </c>
    </row>
    <row r="3" spans="1:7" x14ac:dyDescent="0.25">
      <c r="A3" s="99" t="s">
        <v>185</v>
      </c>
      <c r="B3" s="86" t="s">
        <v>25</v>
      </c>
    </row>
    <row r="4" spans="1:7" x14ac:dyDescent="0.25">
      <c r="A4" s="99" t="s">
        <v>6</v>
      </c>
      <c r="B4" s="86" t="s">
        <v>26</v>
      </c>
    </row>
    <row r="5" spans="1:7" x14ac:dyDescent="0.25">
      <c r="A5" s="99" t="s">
        <v>9</v>
      </c>
      <c r="B5" s="86" t="s">
        <v>27</v>
      </c>
    </row>
    <row r="6" spans="1:7" x14ac:dyDescent="0.25">
      <c r="A6" s="99" t="s">
        <v>30</v>
      </c>
      <c r="B6" s="86" t="s">
        <v>28</v>
      </c>
    </row>
    <row r="7" spans="1:7" x14ac:dyDescent="0.25">
      <c r="A7" s="99" t="s">
        <v>42</v>
      </c>
      <c r="B7" s="86" t="s">
        <v>29</v>
      </c>
    </row>
    <row r="8" spans="1:7" x14ac:dyDescent="0.25">
      <c r="A8" s="99" t="s">
        <v>186</v>
      </c>
      <c r="B8" s="86" t="s">
        <v>31</v>
      </c>
    </row>
    <row r="9" spans="1:7" x14ac:dyDescent="0.25">
      <c r="A9" s="99" t="s">
        <v>33</v>
      </c>
      <c r="B9" s="86" t="s">
        <v>32</v>
      </c>
    </row>
    <row r="10" spans="1:7" x14ac:dyDescent="0.25">
      <c r="A10" s="99" t="s">
        <v>40</v>
      </c>
      <c r="B10" s="86" t="s">
        <v>39</v>
      </c>
    </row>
    <row r="11" spans="1:7" x14ac:dyDescent="0.25">
      <c r="A11" s="102" t="s">
        <v>7</v>
      </c>
      <c r="B11" s="86" t="s">
        <v>43</v>
      </c>
    </row>
    <row r="12" spans="1:7" x14ac:dyDescent="0.25">
      <c r="A12" s="102" t="s">
        <v>8</v>
      </c>
      <c r="B12" s="86" t="s">
        <v>44</v>
      </c>
    </row>
    <row r="13" spans="1:7" x14ac:dyDescent="0.25">
      <c r="A13" s="99" t="s">
        <v>49</v>
      </c>
      <c r="B13" s="86" t="s">
        <v>51</v>
      </c>
    </row>
    <row r="14" spans="1:7" x14ac:dyDescent="0.25">
      <c r="A14" s="99" t="s">
        <v>50</v>
      </c>
      <c r="B14" s="86" t="s">
        <v>52</v>
      </c>
    </row>
    <row r="15" spans="1:7" x14ac:dyDescent="0.25">
      <c r="A15" s="99"/>
      <c r="B15" s="86" t="s">
        <v>53</v>
      </c>
    </row>
    <row r="16" spans="1:7" x14ac:dyDescent="0.25">
      <c r="A16" s="99"/>
      <c r="B16" s="86" t="s">
        <v>54</v>
      </c>
    </row>
    <row r="17" spans="1:2" x14ac:dyDescent="0.25">
      <c r="A17" s="99"/>
      <c r="B17" s="86" t="s">
        <v>55</v>
      </c>
    </row>
    <row r="18" spans="1:2" x14ac:dyDescent="0.25">
      <c r="A18" s="99" t="s">
        <v>59</v>
      </c>
      <c r="B18" s="86" t="s">
        <v>56</v>
      </c>
    </row>
    <row r="19" spans="1:2" x14ac:dyDescent="0.25">
      <c r="A19" s="99" t="s">
        <v>60</v>
      </c>
      <c r="B19" s="86" t="s">
        <v>58</v>
      </c>
    </row>
    <row r="20" spans="1:2" x14ac:dyDescent="0.25">
      <c r="A20" s="99" t="s">
        <v>4</v>
      </c>
      <c r="B20" s="86" t="s">
        <v>57</v>
      </c>
    </row>
    <row r="21" spans="1:2" x14ac:dyDescent="0.25">
      <c r="A21" s="99" t="s">
        <v>70</v>
      </c>
      <c r="B21" s="86" t="s">
        <v>62</v>
      </c>
    </row>
    <row r="22" spans="1:2" x14ac:dyDescent="0.25">
      <c r="A22" s="99" t="s">
        <v>71</v>
      </c>
      <c r="B22" s="86" t="s">
        <v>63</v>
      </c>
    </row>
    <row r="23" spans="1:2" x14ac:dyDescent="0.25">
      <c r="A23" s="99" t="s">
        <v>4</v>
      </c>
      <c r="B23" s="86" t="s">
        <v>64</v>
      </c>
    </row>
    <row r="24" spans="1:2" x14ac:dyDescent="0.25">
      <c r="A24" s="103">
        <v>19</v>
      </c>
      <c r="B24" s="86" t="s">
        <v>74</v>
      </c>
    </row>
    <row r="25" spans="1:2" x14ac:dyDescent="0.25">
      <c r="A25" s="99"/>
      <c r="B25" s="86" t="s">
        <v>85</v>
      </c>
    </row>
    <row r="26" spans="1:2" x14ac:dyDescent="0.25">
      <c r="A26" s="99" t="s">
        <v>99</v>
      </c>
      <c r="B26" s="86" t="s">
        <v>86</v>
      </c>
    </row>
    <row r="27" spans="1:2" x14ac:dyDescent="0.25">
      <c r="A27" s="99" t="s">
        <v>100</v>
      </c>
      <c r="B27" s="86" t="s">
        <v>87</v>
      </c>
    </row>
    <row r="28" spans="1:2" x14ac:dyDescent="0.25">
      <c r="A28" s="99"/>
      <c r="B28" s="86" t="s">
        <v>88</v>
      </c>
    </row>
    <row r="29" spans="1:2" x14ac:dyDescent="0.25">
      <c r="B29" s="16"/>
    </row>
  </sheetData>
  <sheetProtection algorithmName="SHA-512" hashValue="E9Z/jgG8G9ApsQLZ4pI97GSecM393lHPHDk0Bxa2gjJy1NHDHPyyhnHj601cb0tUP4c3oANZ2KO5lkejXqD7vA==" saltValue="Sah8LdXgRycDogZQJ8FA/A==" spinCount="100000"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4448-5D5B-475B-BA7D-19B908200EF0}">
  <sheetPr>
    <tabColor rgb="FFFFC000"/>
  </sheetPr>
  <dimension ref="A1:E101"/>
  <sheetViews>
    <sheetView workbookViewId="0">
      <selection activeCell="A5" sqref="A5"/>
    </sheetView>
  </sheetViews>
  <sheetFormatPr baseColWidth="10" defaultRowHeight="15" x14ac:dyDescent="0.25"/>
  <cols>
    <col min="1" max="1" width="45.140625" customWidth="1"/>
    <col min="2" max="2" width="56.7109375" customWidth="1"/>
    <col min="3" max="3" width="46.42578125" customWidth="1"/>
    <col min="4" max="4" width="46.5703125" customWidth="1"/>
  </cols>
  <sheetData>
    <row r="1" spans="1:5" x14ac:dyDescent="0.25">
      <c r="A1" s="1" t="s">
        <v>1</v>
      </c>
      <c r="B1" s="1" t="s">
        <v>17</v>
      </c>
      <c r="C1" s="1" t="s">
        <v>2</v>
      </c>
      <c r="D1" s="1" t="s">
        <v>3</v>
      </c>
      <c r="E1" s="17" t="s">
        <v>35</v>
      </c>
    </row>
    <row r="2" spans="1:5" x14ac:dyDescent="0.25">
      <c r="A2" s="99" t="s">
        <v>4</v>
      </c>
      <c r="B2" s="99" t="s">
        <v>18</v>
      </c>
      <c r="C2" s="99" t="s">
        <v>183</v>
      </c>
      <c r="D2" s="99" t="s">
        <v>6</v>
      </c>
      <c r="E2" s="107">
        <v>100</v>
      </c>
    </row>
    <row r="3" spans="1:5" x14ac:dyDescent="0.25">
      <c r="A3" s="99" t="s">
        <v>225</v>
      </c>
      <c r="B3" s="99" t="s">
        <v>5</v>
      </c>
      <c r="C3" s="99" t="s">
        <v>183</v>
      </c>
      <c r="D3" s="99" t="s">
        <v>6</v>
      </c>
      <c r="E3" s="107">
        <v>101</v>
      </c>
    </row>
    <row r="4" spans="1:5" x14ac:dyDescent="0.25">
      <c r="A4" s="99" t="s">
        <v>226</v>
      </c>
      <c r="B4" s="99"/>
      <c r="C4" s="99" t="s">
        <v>184</v>
      </c>
      <c r="D4" s="99" t="s">
        <v>6</v>
      </c>
      <c r="E4" s="107">
        <v>102</v>
      </c>
    </row>
    <row r="5" spans="1:5" x14ac:dyDescent="0.25">
      <c r="A5" s="99"/>
      <c r="B5" s="99"/>
      <c r="C5" s="99"/>
      <c r="D5" s="99"/>
      <c r="E5" s="107"/>
    </row>
    <row r="6" spans="1:5" x14ac:dyDescent="0.25">
      <c r="A6" s="99"/>
      <c r="B6" s="99"/>
      <c r="C6" s="99"/>
      <c r="D6" s="99"/>
      <c r="E6" s="107"/>
    </row>
    <row r="7" spans="1:5" x14ac:dyDescent="0.25">
      <c r="A7" s="99"/>
      <c r="B7" s="99"/>
      <c r="C7" s="99"/>
      <c r="D7" s="99"/>
      <c r="E7" s="107"/>
    </row>
    <row r="8" spans="1:5" x14ac:dyDescent="0.25">
      <c r="A8" s="99"/>
      <c r="B8" s="99"/>
      <c r="C8" s="99"/>
      <c r="D8" s="99"/>
      <c r="E8" s="107"/>
    </row>
    <row r="9" spans="1:5" x14ac:dyDescent="0.25">
      <c r="A9" s="99"/>
      <c r="B9" s="99"/>
      <c r="C9" s="99"/>
      <c r="D9" s="99"/>
      <c r="E9" s="107"/>
    </row>
    <row r="10" spans="1:5" x14ac:dyDescent="0.25">
      <c r="A10" s="99"/>
      <c r="B10" s="99"/>
      <c r="C10" s="99"/>
      <c r="D10" s="99"/>
      <c r="E10" s="107"/>
    </row>
    <row r="11" spans="1:5" x14ac:dyDescent="0.25">
      <c r="A11" s="99"/>
      <c r="B11" s="99"/>
      <c r="C11" s="99"/>
      <c r="D11" s="99"/>
      <c r="E11" s="107"/>
    </row>
    <row r="12" spans="1:5" x14ac:dyDescent="0.25">
      <c r="A12" s="99"/>
      <c r="B12" s="99"/>
      <c r="C12" s="99"/>
      <c r="D12" s="99"/>
      <c r="E12" s="107"/>
    </row>
    <row r="13" spans="1:5" x14ac:dyDescent="0.25">
      <c r="A13" s="99"/>
      <c r="B13" s="99"/>
      <c r="C13" s="99"/>
      <c r="D13" s="99"/>
      <c r="E13" s="107"/>
    </row>
    <row r="14" spans="1:5" x14ac:dyDescent="0.25">
      <c r="A14" s="99"/>
      <c r="B14" s="99"/>
      <c r="C14" s="99"/>
      <c r="D14" s="99"/>
      <c r="E14" s="107"/>
    </row>
    <row r="15" spans="1:5" x14ac:dyDescent="0.25">
      <c r="A15" s="99"/>
      <c r="B15" s="99"/>
      <c r="C15" s="99"/>
      <c r="D15" s="99"/>
      <c r="E15" s="107"/>
    </row>
    <row r="16" spans="1:5" x14ac:dyDescent="0.25">
      <c r="A16" s="99"/>
      <c r="B16" s="99"/>
      <c r="C16" s="99"/>
      <c r="D16" s="99"/>
      <c r="E16" s="107"/>
    </row>
    <row r="17" spans="1:5" x14ac:dyDescent="0.25">
      <c r="A17" s="99"/>
      <c r="B17" s="99"/>
      <c r="C17" s="99"/>
      <c r="D17" s="99"/>
      <c r="E17" s="107"/>
    </row>
    <row r="18" spans="1:5" x14ac:dyDescent="0.25">
      <c r="A18" s="99"/>
      <c r="B18" s="99"/>
      <c r="C18" s="99"/>
      <c r="D18" s="99"/>
      <c r="E18" s="107"/>
    </row>
    <row r="19" spans="1:5" x14ac:dyDescent="0.25">
      <c r="A19" s="99"/>
      <c r="B19" s="99"/>
      <c r="C19" s="99"/>
      <c r="D19" s="99"/>
      <c r="E19" s="107"/>
    </row>
    <row r="20" spans="1:5" x14ac:dyDescent="0.25">
      <c r="A20" s="99"/>
      <c r="B20" s="99"/>
      <c r="C20" s="99"/>
      <c r="D20" s="99"/>
      <c r="E20" s="107"/>
    </row>
    <row r="21" spans="1:5" x14ac:dyDescent="0.25">
      <c r="A21" s="99"/>
      <c r="B21" s="99"/>
      <c r="C21" s="99"/>
      <c r="D21" s="99"/>
      <c r="E21" s="107"/>
    </row>
    <row r="22" spans="1:5" x14ac:dyDescent="0.25">
      <c r="A22" s="99"/>
      <c r="B22" s="99"/>
      <c r="C22" s="99"/>
      <c r="D22" s="99"/>
      <c r="E22" s="107"/>
    </row>
    <row r="23" spans="1:5" x14ac:dyDescent="0.25">
      <c r="A23" s="99"/>
      <c r="B23" s="99"/>
      <c r="C23" s="99"/>
      <c r="D23" s="99"/>
      <c r="E23" s="107"/>
    </row>
    <row r="24" spans="1:5" x14ac:dyDescent="0.25">
      <c r="A24" s="99"/>
      <c r="B24" s="99"/>
      <c r="C24" s="99"/>
      <c r="D24" s="99"/>
      <c r="E24" s="107"/>
    </row>
    <row r="25" spans="1:5" x14ac:dyDescent="0.25">
      <c r="A25" s="99"/>
      <c r="B25" s="99"/>
      <c r="C25" s="99"/>
      <c r="D25" s="99"/>
      <c r="E25" s="107"/>
    </row>
    <row r="26" spans="1:5" x14ac:dyDescent="0.25">
      <c r="A26" s="99"/>
      <c r="B26" s="99"/>
      <c r="C26" s="99"/>
      <c r="D26" s="99"/>
      <c r="E26" s="107"/>
    </row>
    <row r="27" spans="1:5" x14ac:dyDescent="0.25">
      <c r="A27" s="99"/>
      <c r="B27" s="99"/>
      <c r="C27" s="99"/>
      <c r="D27" s="99"/>
      <c r="E27" s="107"/>
    </row>
    <row r="28" spans="1:5" x14ac:dyDescent="0.25">
      <c r="A28" s="99"/>
      <c r="B28" s="99"/>
      <c r="C28" s="99"/>
      <c r="D28" s="99"/>
      <c r="E28" s="107"/>
    </row>
    <row r="29" spans="1:5" x14ac:dyDescent="0.25">
      <c r="A29" s="99"/>
      <c r="B29" s="99"/>
      <c r="C29" s="99"/>
      <c r="D29" s="99"/>
      <c r="E29" s="107"/>
    </row>
    <row r="30" spans="1:5" x14ac:dyDescent="0.25">
      <c r="A30" s="99"/>
      <c r="B30" s="99"/>
      <c r="C30" s="99"/>
      <c r="D30" s="99"/>
      <c r="E30" s="107"/>
    </row>
    <row r="31" spans="1:5" x14ac:dyDescent="0.25">
      <c r="A31" s="99"/>
      <c r="B31" s="99"/>
      <c r="C31" s="99"/>
      <c r="D31" s="99"/>
      <c r="E31" s="107"/>
    </row>
    <row r="32" spans="1:5" x14ac:dyDescent="0.25">
      <c r="A32" s="99"/>
      <c r="B32" s="99"/>
      <c r="C32" s="99"/>
      <c r="D32" s="99"/>
      <c r="E32" s="99"/>
    </row>
    <row r="33" spans="1:5" x14ac:dyDescent="0.25">
      <c r="A33" s="99"/>
      <c r="B33" s="99"/>
      <c r="C33" s="99"/>
      <c r="D33" s="99"/>
      <c r="E33" s="99"/>
    </row>
    <row r="34" spans="1:5" x14ac:dyDescent="0.25">
      <c r="A34" s="99"/>
      <c r="B34" s="99"/>
      <c r="C34" s="99"/>
      <c r="D34" s="99"/>
      <c r="E34" s="99"/>
    </row>
    <row r="35" spans="1:5" x14ac:dyDescent="0.25">
      <c r="A35" s="99"/>
      <c r="B35" s="99"/>
      <c r="C35" s="99"/>
      <c r="D35" s="99"/>
      <c r="E35" s="99"/>
    </row>
    <row r="36" spans="1:5" x14ac:dyDescent="0.25">
      <c r="A36" s="99"/>
      <c r="B36" s="99"/>
      <c r="C36" s="99"/>
      <c r="D36" s="99"/>
      <c r="E36" s="99"/>
    </row>
    <row r="37" spans="1:5" x14ac:dyDescent="0.25">
      <c r="A37" s="99"/>
      <c r="B37" s="99"/>
      <c r="C37" s="99"/>
      <c r="D37" s="99"/>
      <c r="E37" s="99"/>
    </row>
    <row r="38" spans="1:5" x14ac:dyDescent="0.25">
      <c r="A38" s="99"/>
      <c r="B38" s="99"/>
      <c r="C38" s="99"/>
      <c r="D38" s="99"/>
      <c r="E38" s="99"/>
    </row>
    <row r="39" spans="1:5" x14ac:dyDescent="0.25">
      <c r="A39" s="99"/>
      <c r="B39" s="99"/>
      <c r="C39" s="99"/>
      <c r="D39" s="99"/>
      <c r="E39" s="99"/>
    </row>
    <row r="40" spans="1:5" x14ac:dyDescent="0.25">
      <c r="A40" s="99"/>
      <c r="B40" s="99"/>
      <c r="C40" s="99"/>
      <c r="D40" s="99"/>
      <c r="E40" s="99"/>
    </row>
    <row r="41" spans="1:5" x14ac:dyDescent="0.25">
      <c r="A41" s="99"/>
      <c r="B41" s="99"/>
      <c r="C41" s="99"/>
      <c r="D41" s="99"/>
      <c r="E41" s="99"/>
    </row>
    <row r="42" spans="1:5" x14ac:dyDescent="0.25">
      <c r="A42" s="99"/>
      <c r="B42" s="99"/>
      <c r="C42" s="99"/>
      <c r="D42" s="99"/>
      <c r="E42" s="99"/>
    </row>
    <row r="43" spans="1:5" x14ac:dyDescent="0.25">
      <c r="A43" s="99"/>
      <c r="B43" s="99"/>
      <c r="C43" s="99"/>
      <c r="D43" s="99"/>
      <c r="E43" s="99"/>
    </row>
    <row r="44" spans="1:5" x14ac:dyDescent="0.25">
      <c r="A44" s="99"/>
      <c r="B44" s="99"/>
      <c r="C44" s="99"/>
      <c r="D44" s="99"/>
      <c r="E44" s="99"/>
    </row>
    <row r="45" spans="1:5" x14ac:dyDescent="0.25">
      <c r="A45" s="99"/>
      <c r="B45" s="99"/>
      <c r="C45" s="99"/>
      <c r="D45" s="99"/>
      <c r="E45" s="99"/>
    </row>
    <row r="46" spans="1:5" x14ac:dyDescent="0.25">
      <c r="A46" s="99"/>
      <c r="B46" s="99"/>
      <c r="C46" s="99"/>
      <c r="D46" s="99"/>
      <c r="E46" s="99"/>
    </row>
    <row r="47" spans="1:5" x14ac:dyDescent="0.25">
      <c r="A47" s="99"/>
      <c r="B47" s="99"/>
      <c r="C47" s="99"/>
      <c r="D47" s="99"/>
      <c r="E47" s="99"/>
    </row>
    <row r="48" spans="1:5" x14ac:dyDescent="0.25">
      <c r="A48" s="99"/>
      <c r="B48" s="99"/>
      <c r="C48" s="99"/>
      <c r="D48" s="99"/>
      <c r="E48" s="99"/>
    </row>
    <row r="49" spans="1:5" x14ac:dyDescent="0.25">
      <c r="A49" s="99"/>
      <c r="B49" s="99"/>
      <c r="C49" s="99"/>
      <c r="D49" s="99"/>
      <c r="E49" s="99"/>
    </row>
    <row r="50" spans="1:5" x14ac:dyDescent="0.25">
      <c r="A50" s="99"/>
      <c r="B50" s="99"/>
      <c r="C50" s="99"/>
      <c r="D50" s="99"/>
      <c r="E50" s="99"/>
    </row>
    <row r="51" spans="1:5" x14ac:dyDescent="0.25">
      <c r="A51" s="99"/>
      <c r="B51" s="99"/>
      <c r="C51" s="99"/>
      <c r="D51" s="99"/>
      <c r="E51" s="99"/>
    </row>
    <row r="52" spans="1:5" x14ac:dyDescent="0.25">
      <c r="A52" s="99"/>
      <c r="B52" s="99"/>
      <c r="C52" s="99"/>
      <c r="D52" s="99"/>
      <c r="E52" s="99"/>
    </row>
    <row r="53" spans="1:5" x14ac:dyDescent="0.25">
      <c r="A53" s="99"/>
      <c r="B53" s="99"/>
      <c r="C53" s="99"/>
      <c r="D53" s="99"/>
      <c r="E53" s="99"/>
    </row>
    <row r="54" spans="1:5" x14ac:dyDescent="0.25">
      <c r="A54" s="99"/>
      <c r="B54" s="99"/>
      <c r="C54" s="99"/>
      <c r="D54" s="99"/>
      <c r="E54" s="99"/>
    </row>
    <row r="55" spans="1:5" x14ac:dyDescent="0.25">
      <c r="A55" s="99"/>
      <c r="B55" s="99"/>
      <c r="C55" s="99"/>
      <c r="D55" s="99"/>
      <c r="E55" s="99"/>
    </row>
    <row r="56" spans="1:5" x14ac:dyDescent="0.25">
      <c r="A56" s="99"/>
      <c r="B56" s="99"/>
      <c r="C56" s="99"/>
      <c r="D56" s="99"/>
      <c r="E56" s="99"/>
    </row>
    <row r="57" spans="1:5" x14ac:dyDescent="0.25">
      <c r="A57" s="99"/>
      <c r="B57" s="99"/>
      <c r="C57" s="99"/>
      <c r="D57" s="99"/>
      <c r="E57" s="99"/>
    </row>
    <row r="58" spans="1:5" x14ac:dyDescent="0.25">
      <c r="A58" s="99"/>
      <c r="B58" s="99"/>
      <c r="C58" s="99"/>
      <c r="D58" s="99"/>
      <c r="E58" s="99"/>
    </row>
    <row r="59" spans="1:5" x14ac:dyDescent="0.25">
      <c r="A59" s="99"/>
      <c r="B59" s="99"/>
      <c r="C59" s="99"/>
      <c r="D59" s="99"/>
      <c r="E59" s="99"/>
    </row>
    <row r="60" spans="1:5" x14ac:dyDescent="0.25">
      <c r="A60" s="99"/>
      <c r="B60" s="99"/>
      <c r="C60" s="99"/>
      <c r="D60" s="99"/>
      <c r="E60" s="99"/>
    </row>
    <row r="61" spans="1:5" x14ac:dyDescent="0.25">
      <c r="A61" s="99"/>
      <c r="B61" s="99"/>
      <c r="C61" s="99"/>
      <c r="D61" s="99"/>
      <c r="E61" s="99"/>
    </row>
    <row r="62" spans="1:5" x14ac:dyDescent="0.25">
      <c r="A62" s="99"/>
      <c r="B62" s="99"/>
      <c r="C62" s="99"/>
      <c r="D62" s="99"/>
      <c r="E62" s="99"/>
    </row>
    <row r="63" spans="1:5" x14ac:dyDescent="0.25">
      <c r="A63" s="99"/>
      <c r="B63" s="99"/>
      <c r="C63" s="99"/>
      <c r="D63" s="99"/>
      <c r="E63" s="99"/>
    </row>
    <row r="64" spans="1:5" x14ac:dyDescent="0.25">
      <c r="A64" s="99"/>
      <c r="B64" s="99"/>
      <c r="C64" s="99"/>
      <c r="D64" s="99"/>
      <c r="E64" s="99"/>
    </row>
    <row r="65" spans="1:5" x14ac:dyDescent="0.25">
      <c r="A65" s="99"/>
      <c r="B65" s="99"/>
      <c r="C65" s="99"/>
      <c r="D65" s="99"/>
      <c r="E65" s="99"/>
    </row>
    <row r="66" spans="1:5" x14ac:dyDescent="0.25">
      <c r="A66" s="99"/>
      <c r="B66" s="99"/>
      <c r="C66" s="99"/>
      <c r="D66" s="99"/>
      <c r="E66" s="99"/>
    </row>
    <row r="67" spans="1:5" x14ac:dyDescent="0.25">
      <c r="A67" s="99"/>
      <c r="B67" s="99"/>
      <c r="C67" s="99"/>
      <c r="D67" s="99"/>
      <c r="E67" s="99"/>
    </row>
    <row r="68" spans="1:5" x14ac:dyDescent="0.25">
      <c r="A68" s="99"/>
      <c r="B68" s="99"/>
      <c r="C68" s="99"/>
      <c r="D68" s="99"/>
      <c r="E68" s="99"/>
    </row>
    <row r="69" spans="1:5" x14ac:dyDescent="0.25">
      <c r="A69" s="99"/>
      <c r="B69" s="99"/>
      <c r="C69" s="99"/>
      <c r="D69" s="99"/>
      <c r="E69" s="99"/>
    </row>
    <row r="70" spans="1:5" x14ac:dyDescent="0.25">
      <c r="A70" s="99"/>
      <c r="B70" s="99"/>
      <c r="C70" s="99"/>
      <c r="D70" s="99"/>
      <c r="E70" s="99"/>
    </row>
    <row r="71" spans="1:5" x14ac:dyDescent="0.25">
      <c r="A71" s="99"/>
      <c r="B71" s="99"/>
      <c r="C71" s="99"/>
      <c r="D71" s="99"/>
      <c r="E71" s="99"/>
    </row>
    <row r="72" spans="1:5" x14ac:dyDescent="0.25">
      <c r="A72" s="99"/>
      <c r="B72" s="99"/>
      <c r="C72" s="99"/>
      <c r="D72" s="99"/>
      <c r="E72" s="99"/>
    </row>
    <row r="73" spans="1:5" x14ac:dyDescent="0.25">
      <c r="A73" s="99"/>
      <c r="B73" s="99"/>
      <c r="C73" s="99"/>
      <c r="D73" s="99"/>
      <c r="E73" s="99"/>
    </row>
    <row r="74" spans="1:5" x14ac:dyDescent="0.25">
      <c r="A74" s="99"/>
      <c r="B74" s="99"/>
      <c r="C74" s="99"/>
      <c r="D74" s="99"/>
      <c r="E74" s="99"/>
    </row>
    <row r="75" spans="1:5" x14ac:dyDescent="0.25">
      <c r="A75" s="99"/>
      <c r="B75" s="99"/>
      <c r="C75" s="99"/>
      <c r="D75" s="99"/>
      <c r="E75" s="99"/>
    </row>
    <row r="76" spans="1:5" x14ac:dyDescent="0.25">
      <c r="A76" s="99"/>
      <c r="B76" s="99"/>
      <c r="C76" s="99"/>
      <c r="D76" s="99"/>
      <c r="E76" s="99"/>
    </row>
    <row r="77" spans="1:5" x14ac:dyDescent="0.25">
      <c r="A77" s="99"/>
      <c r="B77" s="99"/>
      <c r="C77" s="99"/>
      <c r="D77" s="99"/>
      <c r="E77" s="99"/>
    </row>
    <row r="78" spans="1:5" x14ac:dyDescent="0.25">
      <c r="A78" s="99"/>
      <c r="B78" s="99"/>
      <c r="C78" s="99"/>
      <c r="D78" s="99"/>
      <c r="E78" s="99"/>
    </row>
    <row r="79" spans="1:5" x14ac:dyDescent="0.25">
      <c r="A79" s="99"/>
      <c r="B79" s="99"/>
      <c r="C79" s="99"/>
      <c r="D79" s="99"/>
      <c r="E79" s="99"/>
    </row>
    <row r="80" spans="1:5" x14ac:dyDescent="0.25">
      <c r="A80" s="99"/>
      <c r="B80" s="99"/>
      <c r="C80" s="99"/>
      <c r="D80" s="99"/>
      <c r="E80" s="99"/>
    </row>
    <row r="81" spans="1:5" x14ac:dyDescent="0.25">
      <c r="A81" s="99"/>
      <c r="B81" s="99"/>
      <c r="C81" s="99"/>
      <c r="D81" s="99"/>
      <c r="E81" s="99"/>
    </row>
    <row r="82" spans="1:5" x14ac:dyDescent="0.25">
      <c r="A82" s="99"/>
      <c r="B82" s="99"/>
      <c r="C82" s="99"/>
      <c r="D82" s="99"/>
      <c r="E82" s="99"/>
    </row>
    <row r="83" spans="1:5" x14ac:dyDescent="0.25">
      <c r="A83" s="99"/>
      <c r="B83" s="99"/>
      <c r="C83" s="99"/>
      <c r="D83" s="99"/>
      <c r="E83" s="99"/>
    </row>
    <row r="84" spans="1:5" x14ac:dyDescent="0.25">
      <c r="A84" s="99"/>
      <c r="B84" s="99"/>
      <c r="C84" s="99"/>
      <c r="D84" s="99"/>
      <c r="E84" s="99"/>
    </row>
    <row r="85" spans="1:5" x14ac:dyDescent="0.25">
      <c r="A85" s="99"/>
      <c r="B85" s="99"/>
      <c r="C85" s="99"/>
      <c r="D85" s="99"/>
      <c r="E85" s="99"/>
    </row>
    <row r="86" spans="1:5" x14ac:dyDescent="0.25">
      <c r="A86" s="99"/>
      <c r="B86" s="99"/>
      <c r="C86" s="99"/>
      <c r="D86" s="99"/>
      <c r="E86" s="99"/>
    </row>
    <row r="87" spans="1:5" x14ac:dyDescent="0.25">
      <c r="A87" s="99"/>
      <c r="B87" s="99"/>
      <c r="C87" s="99"/>
      <c r="D87" s="99"/>
      <c r="E87" s="99"/>
    </row>
    <row r="88" spans="1:5" x14ac:dyDescent="0.25">
      <c r="A88" s="99"/>
      <c r="B88" s="99"/>
      <c r="C88" s="99"/>
      <c r="D88" s="99"/>
      <c r="E88" s="99"/>
    </row>
    <row r="89" spans="1:5" x14ac:dyDescent="0.25">
      <c r="A89" s="99"/>
      <c r="B89" s="99"/>
      <c r="C89" s="99"/>
      <c r="D89" s="99"/>
      <c r="E89" s="99"/>
    </row>
    <row r="90" spans="1:5" x14ac:dyDescent="0.25">
      <c r="A90" s="99"/>
      <c r="B90" s="99"/>
      <c r="C90" s="99"/>
      <c r="D90" s="99"/>
      <c r="E90" s="99"/>
    </row>
    <row r="91" spans="1:5" x14ac:dyDescent="0.25">
      <c r="A91" s="99"/>
      <c r="B91" s="99"/>
      <c r="C91" s="99"/>
      <c r="D91" s="99"/>
      <c r="E91" s="99"/>
    </row>
    <row r="92" spans="1:5" x14ac:dyDescent="0.25">
      <c r="A92" s="99"/>
      <c r="B92" s="99"/>
      <c r="C92" s="99"/>
      <c r="D92" s="99"/>
      <c r="E92" s="99"/>
    </row>
    <row r="93" spans="1:5" x14ac:dyDescent="0.25">
      <c r="A93" s="99"/>
      <c r="B93" s="99"/>
      <c r="C93" s="99"/>
      <c r="D93" s="99"/>
      <c r="E93" s="99"/>
    </row>
    <row r="94" spans="1:5" x14ac:dyDescent="0.25">
      <c r="A94" s="99"/>
      <c r="B94" s="99"/>
      <c r="C94" s="99"/>
      <c r="D94" s="99"/>
      <c r="E94" s="99"/>
    </row>
    <row r="95" spans="1:5" x14ac:dyDescent="0.25">
      <c r="A95" s="99"/>
      <c r="B95" s="99"/>
      <c r="C95" s="99"/>
      <c r="D95" s="99"/>
      <c r="E95" s="99"/>
    </row>
    <row r="96" spans="1:5" x14ac:dyDescent="0.25">
      <c r="A96" s="99"/>
      <c r="B96" s="99"/>
      <c r="C96" s="99"/>
      <c r="D96" s="99"/>
      <c r="E96" s="99"/>
    </row>
    <row r="97" spans="1:5" x14ac:dyDescent="0.25">
      <c r="A97" s="99"/>
      <c r="B97" s="99"/>
      <c r="C97" s="99"/>
      <c r="D97" s="99"/>
      <c r="E97" s="99"/>
    </row>
    <row r="98" spans="1:5" x14ac:dyDescent="0.25">
      <c r="A98" s="99"/>
      <c r="B98" s="99"/>
      <c r="C98" s="99"/>
      <c r="D98" s="99"/>
      <c r="E98" s="99"/>
    </row>
    <row r="99" spans="1:5" x14ac:dyDescent="0.25">
      <c r="A99" s="99"/>
      <c r="B99" s="99"/>
      <c r="C99" s="99"/>
      <c r="D99" s="99"/>
      <c r="E99" s="99"/>
    </row>
    <row r="100" spans="1:5" x14ac:dyDescent="0.25">
      <c r="A100" s="99"/>
      <c r="B100" s="99"/>
      <c r="C100" s="99"/>
      <c r="D100" s="99"/>
      <c r="E100" s="99"/>
    </row>
    <row r="101" spans="1:5" x14ac:dyDescent="0.25">
      <c r="A101" s="99"/>
      <c r="B101" s="99"/>
      <c r="C101" s="99"/>
      <c r="D101" s="99"/>
      <c r="E101" s="99"/>
    </row>
  </sheetData>
  <sheetProtection algorithmName="SHA-512" hashValue="+hL6Gwx2Eq8sBENhjq+QBATlpW/xteioYGl1n9Q/fP8uFmhyPYP7bNum22n94CiQFCz8A6ypXR5H3I5b8J8oUA==" saltValue="hrVNnQ4ExNv8uiEy4nXhG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C6FE-7DF5-4824-B037-953DA821E7E4}">
  <sheetPr>
    <tabColor rgb="FFFFC000"/>
  </sheetPr>
  <dimension ref="A1:A201"/>
  <sheetViews>
    <sheetView workbookViewId="0">
      <selection activeCell="A6" sqref="A6"/>
    </sheetView>
  </sheetViews>
  <sheetFormatPr baseColWidth="10" defaultRowHeight="15" x14ac:dyDescent="0.25"/>
  <cols>
    <col min="1" max="1" width="69.42578125" customWidth="1"/>
  </cols>
  <sheetData>
    <row r="1" spans="1:1" x14ac:dyDescent="0.25">
      <c r="A1" s="1" t="s">
        <v>46</v>
      </c>
    </row>
    <row r="2" spans="1:1" x14ac:dyDescent="0.25">
      <c r="A2" s="99"/>
    </row>
    <row r="3" spans="1:1" x14ac:dyDescent="0.25">
      <c r="A3" s="99" t="s">
        <v>48</v>
      </c>
    </row>
    <row r="4" spans="1:1" x14ac:dyDescent="0.25">
      <c r="A4" s="99" t="s">
        <v>47</v>
      </c>
    </row>
    <row r="5" spans="1:1" x14ac:dyDescent="0.25">
      <c r="A5" s="99" t="s">
        <v>45</v>
      </c>
    </row>
    <row r="6" spans="1:1" x14ac:dyDescent="0.25">
      <c r="A6" s="99"/>
    </row>
    <row r="7" spans="1:1" x14ac:dyDescent="0.25">
      <c r="A7" s="99"/>
    </row>
    <row r="8" spans="1:1" x14ac:dyDescent="0.25">
      <c r="A8" s="99"/>
    </row>
    <row r="9" spans="1:1" x14ac:dyDescent="0.25">
      <c r="A9" s="99"/>
    </row>
    <row r="10" spans="1:1" x14ac:dyDescent="0.25">
      <c r="A10" s="99"/>
    </row>
    <row r="11" spans="1:1" x14ac:dyDescent="0.25">
      <c r="A11" s="99"/>
    </row>
    <row r="12" spans="1:1" x14ac:dyDescent="0.25">
      <c r="A12" s="99"/>
    </row>
    <row r="13" spans="1:1" x14ac:dyDescent="0.25">
      <c r="A13" s="99"/>
    </row>
    <row r="14" spans="1:1" x14ac:dyDescent="0.25">
      <c r="A14" s="99"/>
    </row>
    <row r="15" spans="1:1" x14ac:dyDescent="0.25">
      <c r="A15" s="99"/>
    </row>
    <row r="16" spans="1:1" x14ac:dyDescent="0.25">
      <c r="A16" s="99"/>
    </row>
    <row r="17" spans="1:1" x14ac:dyDescent="0.25">
      <c r="A17" s="99"/>
    </row>
    <row r="18" spans="1:1" x14ac:dyDescent="0.25">
      <c r="A18" s="99"/>
    </row>
    <row r="19" spans="1:1" x14ac:dyDescent="0.25">
      <c r="A19" s="99"/>
    </row>
    <row r="20" spans="1:1" x14ac:dyDescent="0.25">
      <c r="A20" s="99"/>
    </row>
    <row r="21" spans="1:1" x14ac:dyDescent="0.25">
      <c r="A21" s="99"/>
    </row>
    <row r="22" spans="1:1" x14ac:dyDescent="0.25">
      <c r="A22" s="99"/>
    </row>
    <row r="23" spans="1:1" x14ac:dyDescent="0.25">
      <c r="A23" s="99"/>
    </row>
    <row r="24" spans="1:1" x14ac:dyDescent="0.25">
      <c r="A24" s="99"/>
    </row>
    <row r="25" spans="1:1" x14ac:dyDescent="0.25">
      <c r="A25" s="99"/>
    </row>
    <row r="26" spans="1:1" x14ac:dyDescent="0.25">
      <c r="A26" s="99"/>
    </row>
    <row r="27" spans="1:1" x14ac:dyDescent="0.25">
      <c r="A27" s="99"/>
    </row>
    <row r="28" spans="1:1" x14ac:dyDescent="0.25">
      <c r="A28" s="99"/>
    </row>
    <row r="29" spans="1:1" x14ac:dyDescent="0.25">
      <c r="A29" s="99"/>
    </row>
    <row r="30" spans="1:1" x14ac:dyDescent="0.25">
      <c r="A30" s="99"/>
    </row>
    <row r="31" spans="1:1" x14ac:dyDescent="0.25">
      <c r="A31" s="99"/>
    </row>
    <row r="32" spans="1:1" x14ac:dyDescent="0.25">
      <c r="A32" s="99"/>
    </row>
    <row r="33" spans="1:1" x14ac:dyDescent="0.25">
      <c r="A33" s="99"/>
    </row>
    <row r="34" spans="1:1" x14ac:dyDescent="0.25">
      <c r="A34" s="99"/>
    </row>
    <row r="35" spans="1:1" x14ac:dyDescent="0.25">
      <c r="A35" s="99"/>
    </row>
    <row r="36" spans="1:1" x14ac:dyDescent="0.25">
      <c r="A36" s="99"/>
    </row>
    <row r="37" spans="1:1" x14ac:dyDescent="0.25">
      <c r="A37" s="99"/>
    </row>
    <row r="38" spans="1:1" x14ac:dyDescent="0.25">
      <c r="A38" s="99"/>
    </row>
    <row r="39" spans="1:1" x14ac:dyDescent="0.25">
      <c r="A39" s="99"/>
    </row>
    <row r="40" spans="1:1" x14ac:dyDescent="0.25">
      <c r="A40" s="99"/>
    </row>
    <row r="41" spans="1:1" x14ac:dyDescent="0.25">
      <c r="A41" s="99"/>
    </row>
    <row r="42" spans="1:1" x14ac:dyDescent="0.25">
      <c r="A42" s="99"/>
    </row>
    <row r="43" spans="1:1" x14ac:dyDescent="0.25">
      <c r="A43" s="99"/>
    </row>
    <row r="44" spans="1:1" x14ac:dyDescent="0.25">
      <c r="A44" s="99"/>
    </row>
    <row r="45" spans="1:1" x14ac:dyDescent="0.25">
      <c r="A45" s="99"/>
    </row>
    <row r="46" spans="1:1" x14ac:dyDescent="0.25">
      <c r="A46" s="99"/>
    </row>
    <row r="47" spans="1:1" x14ac:dyDescent="0.25">
      <c r="A47" s="99"/>
    </row>
    <row r="48" spans="1:1" x14ac:dyDescent="0.25">
      <c r="A48" s="99"/>
    </row>
    <row r="49" spans="1:1" x14ac:dyDescent="0.25">
      <c r="A49" s="99"/>
    </row>
    <row r="50" spans="1:1" x14ac:dyDescent="0.25">
      <c r="A50" s="99"/>
    </row>
    <row r="51" spans="1:1" x14ac:dyDescent="0.25">
      <c r="A51" s="99"/>
    </row>
    <row r="52" spans="1:1" x14ac:dyDescent="0.25">
      <c r="A52" s="99"/>
    </row>
    <row r="53" spans="1:1" x14ac:dyDescent="0.25">
      <c r="A53" s="99"/>
    </row>
    <row r="54" spans="1:1" x14ac:dyDescent="0.25">
      <c r="A54" s="99"/>
    </row>
    <row r="55" spans="1:1" x14ac:dyDescent="0.25">
      <c r="A55" s="99"/>
    </row>
    <row r="56" spans="1:1" x14ac:dyDescent="0.25">
      <c r="A56" s="99"/>
    </row>
    <row r="57" spans="1:1" x14ac:dyDescent="0.25">
      <c r="A57" s="99"/>
    </row>
    <row r="58" spans="1:1" x14ac:dyDescent="0.25">
      <c r="A58" s="99"/>
    </row>
    <row r="59" spans="1:1" x14ac:dyDescent="0.25">
      <c r="A59" s="99"/>
    </row>
    <row r="60" spans="1:1" x14ac:dyDescent="0.25">
      <c r="A60" s="99"/>
    </row>
    <row r="61" spans="1:1" x14ac:dyDescent="0.25">
      <c r="A61" s="99"/>
    </row>
    <row r="62" spans="1:1" x14ac:dyDescent="0.25">
      <c r="A62" s="99"/>
    </row>
    <row r="63" spans="1:1" x14ac:dyDescent="0.25">
      <c r="A63" s="99"/>
    </row>
    <row r="64" spans="1:1" x14ac:dyDescent="0.25">
      <c r="A64" s="99"/>
    </row>
    <row r="65" spans="1:1" x14ac:dyDescent="0.25">
      <c r="A65" s="99"/>
    </row>
    <row r="66" spans="1:1" x14ac:dyDescent="0.25">
      <c r="A66" s="99"/>
    </row>
    <row r="67" spans="1:1" x14ac:dyDescent="0.25">
      <c r="A67" s="99"/>
    </row>
    <row r="68" spans="1:1" x14ac:dyDescent="0.25">
      <c r="A68" s="99"/>
    </row>
    <row r="69" spans="1:1" x14ac:dyDescent="0.25">
      <c r="A69" s="99"/>
    </row>
    <row r="70" spans="1:1" x14ac:dyDescent="0.25">
      <c r="A70" s="99"/>
    </row>
    <row r="71" spans="1:1" x14ac:dyDescent="0.25">
      <c r="A71" s="99"/>
    </row>
    <row r="72" spans="1:1" x14ac:dyDescent="0.25">
      <c r="A72" s="99"/>
    </row>
    <row r="73" spans="1:1" x14ac:dyDescent="0.25">
      <c r="A73" s="99"/>
    </row>
    <row r="74" spans="1:1" x14ac:dyDescent="0.25">
      <c r="A74" s="99"/>
    </row>
    <row r="75" spans="1:1" x14ac:dyDescent="0.25">
      <c r="A75" s="99"/>
    </row>
    <row r="76" spans="1:1" x14ac:dyDescent="0.25">
      <c r="A76" s="99"/>
    </row>
    <row r="77" spans="1:1" x14ac:dyDescent="0.25">
      <c r="A77" s="99"/>
    </row>
    <row r="78" spans="1:1" x14ac:dyDescent="0.25">
      <c r="A78" s="99"/>
    </row>
    <row r="79" spans="1:1" x14ac:dyDescent="0.25">
      <c r="A79" s="99"/>
    </row>
    <row r="80" spans="1:1" x14ac:dyDescent="0.25">
      <c r="A80" s="99"/>
    </row>
    <row r="81" spans="1:1" x14ac:dyDescent="0.25">
      <c r="A81" s="99"/>
    </row>
    <row r="82" spans="1:1" x14ac:dyDescent="0.25">
      <c r="A82" s="99"/>
    </row>
    <row r="83" spans="1:1" x14ac:dyDescent="0.25">
      <c r="A83" s="99"/>
    </row>
    <row r="84" spans="1:1" x14ac:dyDescent="0.25">
      <c r="A84" s="99"/>
    </row>
    <row r="85" spans="1:1" x14ac:dyDescent="0.25">
      <c r="A85" s="99"/>
    </row>
    <row r="86" spans="1:1" x14ac:dyDescent="0.25">
      <c r="A86" s="99"/>
    </row>
    <row r="87" spans="1:1" x14ac:dyDescent="0.25">
      <c r="A87" s="99"/>
    </row>
    <row r="88" spans="1:1" x14ac:dyDescent="0.25">
      <c r="A88" s="99"/>
    </row>
    <row r="89" spans="1:1" x14ac:dyDescent="0.25">
      <c r="A89" s="99"/>
    </row>
    <row r="90" spans="1:1" x14ac:dyDescent="0.25">
      <c r="A90" s="99"/>
    </row>
    <row r="91" spans="1:1" x14ac:dyDescent="0.25">
      <c r="A91" s="99"/>
    </row>
    <row r="92" spans="1:1" x14ac:dyDescent="0.25">
      <c r="A92" s="99"/>
    </row>
    <row r="93" spans="1:1" x14ac:dyDescent="0.25">
      <c r="A93" s="99"/>
    </row>
    <row r="94" spans="1:1" x14ac:dyDescent="0.25">
      <c r="A94" s="99"/>
    </row>
    <row r="95" spans="1:1" x14ac:dyDescent="0.25">
      <c r="A95" s="99"/>
    </row>
    <row r="96" spans="1:1" x14ac:dyDescent="0.25">
      <c r="A96" s="99"/>
    </row>
    <row r="97" spans="1:1" x14ac:dyDescent="0.25">
      <c r="A97" s="99"/>
    </row>
    <row r="98" spans="1:1" x14ac:dyDescent="0.25">
      <c r="A98" s="99"/>
    </row>
    <row r="99" spans="1:1" x14ac:dyDescent="0.25">
      <c r="A99" s="99"/>
    </row>
    <row r="100" spans="1:1" x14ac:dyDescent="0.25">
      <c r="A100" s="99"/>
    </row>
    <row r="101" spans="1:1" x14ac:dyDescent="0.25">
      <c r="A101" s="99"/>
    </row>
    <row r="102" spans="1:1" x14ac:dyDescent="0.25">
      <c r="A102" s="99"/>
    </row>
    <row r="103" spans="1:1" x14ac:dyDescent="0.25">
      <c r="A103" s="99"/>
    </row>
    <row r="104" spans="1:1" x14ac:dyDescent="0.25">
      <c r="A104" s="99"/>
    </row>
    <row r="105" spans="1:1" x14ac:dyDescent="0.25">
      <c r="A105" s="99"/>
    </row>
    <row r="106" spans="1:1" x14ac:dyDescent="0.25">
      <c r="A106" s="99"/>
    </row>
    <row r="107" spans="1:1" x14ac:dyDescent="0.25">
      <c r="A107" s="99"/>
    </row>
    <row r="108" spans="1:1" x14ac:dyDescent="0.25">
      <c r="A108" s="99"/>
    </row>
    <row r="109" spans="1:1" x14ac:dyDescent="0.25">
      <c r="A109" s="99"/>
    </row>
    <row r="110" spans="1:1" x14ac:dyDescent="0.25">
      <c r="A110" s="99"/>
    </row>
    <row r="111" spans="1:1" x14ac:dyDescent="0.25">
      <c r="A111" s="99"/>
    </row>
    <row r="112" spans="1:1" x14ac:dyDescent="0.25">
      <c r="A112" s="99"/>
    </row>
    <row r="113" spans="1:1" x14ac:dyDescent="0.25">
      <c r="A113" s="99"/>
    </row>
    <row r="114" spans="1:1" x14ac:dyDescent="0.25">
      <c r="A114" s="99"/>
    </row>
    <row r="115" spans="1:1" x14ac:dyDescent="0.25">
      <c r="A115" s="99"/>
    </row>
    <row r="116" spans="1:1" x14ac:dyDescent="0.25">
      <c r="A116" s="99"/>
    </row>
    <row r="117" spans="1:1" x14ac:dyDescent="0.25">
      <c r="A117" s="99"/>
    </row>
    <row r="118" spans="1:1" x14ac:dyDescent="0.25">
      <c r="A118" s="99"/>
    </row>
    <row r="119" spans="1:1" x14ac:dyDescent="0.25">
      <c r="A119" s="99"/>
    </row>
    <row r="120" spans="1:1" x14ac:dyDescent="0.25">
      <c r="A120" s="99"/>
    </row>
    <row r="121" spans="1:1" x14ac:dyDescent="0.25">
      <c r="A121" s="99"/>
    </row>
    <row r="122" spans="1:1" x14ac:dyDescent="0.25">
      <c r="A122" s="99"/>
    </row>
    <row r="123" spans="1:1" x14ac:dyDescent="0.25">
      <c r="A123" s="99"/>
    </row>
    <row r="124" spans="1:1" x14ac:dyDescent="0.25">
      <c r="A124" s="99"/>
    </row>
    <row r="125" spans="1:1" x14ac:dyDescent="0.25">
      <c r="A125" s="99"/>
    </row>
    <row r="126" spans="1:1" x14ac:dyDescent="0.25">
      <c r="A126" s="99"/>
    </row>
    <row r="127" spans="1:1" x14ac:dyDescent="0.25">
      <c r="A127" s="99"/>
    </row>
    <row r="128" spans="1:1" x14ac:dyDescent="0.25">
      <c r="A128" s="99"/>
    </row>
    <row r="129" spans="1:1" x14ac:dyDescent="0.25">
      <c r="A129" s="99"/>
    </row>
    <row r="130" spans="1:1" x14ac:dyDescent="0.25">
      <c r="A130" s="99"/>
    </row>
    <row r="131" spans="1:1" x14ac:dyDescent="0.25">
      <c r="A131" s="99"/>
    </row>
    <row r="132" spans="1:1" x14ac:dyDescent="0.25">
      <c r="A132" s="99"/>
    </row>
    <row r="133" spans="1:1" x14ac:dyDescent="0.25">
      <c r="A133" s="99"/>
    </row>
    <row r="134" spans="1:1" x14ac:dyDescent="0.25">
      <c r="A134" s="99"/>
    </row>
    <row r="135" spans="1:1" x14ac:dyDescent="0.25">
      <c r="A135" s="99"/>
    </row>
    <row r="136" spans="1:1" x14ac:dyDescent="0.25">
      <c r="A136" s="99"/>
    </row>
    <row r="137" spans="1:1" x14ac:dyDescent="0.25">
      <c r="A137" s="99"/>
    </row>
    <row r="138" spans="1:1" x14ac:dyDescent="0.25">
      <c r="A138" s="99"/>
    </row>
    <row r="139" spans="1:1" x14ac:dyDescent="0.25">
      <c r="A139" s="99"/>
    </row>
    <row r="140" spans="1:1" x14ac:dyDescent="0.25">
      <c r="A140" s="99"/>
    </row>
    <row r="141" spans="1:1" x14ac:dyDescent="0.25">
      <c r="A141" s="99"/>
    </row>
    <row r="142" spans="1:1" x14ac:dyDescent="0.25">
      <c r="A142" s="99"/>
    </row>
    <row r="143" spans="1:1" x14ac:dyDescent="0.25">
      <c r="A143" s="99"/>
    </row>
    <row r="144" spans="1:1" x14ac:dyDescent="0.25">
      <c r="A144" s="99"/>
    </row>
    <row r="145" spans="1:1" x14ac:dyDescent="0.25">
      <c r="A145" s="99"/>
    </row>
    <row r="146" spans="1:1" x14ac:dyDescent="0.25">
      <c r="A146" s="99"/>
    </row>
    <row r="147" spans="1:1" x14ac:dyDescent="0.25">
      <c r="A147" s="99"/>
    </row>
    <row r="148" spans="1:1" x14ac:dyDescent="0.25">
      <c r="A148" s="99"/>
    </row>
    <row r="149" spans="1:1" x14ac:dyDescent="0.25">
      <c r="A149" s="99"/>
    </row>
    <row r="150" spans="1:1" x14ac:dyDescent="0.25">
      <c r="A150" s="99"/>
    </row>
    <row r="151" spans="1:1" x14ac:dyDescent="0.25">
      <c r="A151" s="99"/>
    </row>
    <row r="152" spans="1:1" x14ac:dyDescent="0.25">
      <c r="A152" s="99"/>
    </row>
    <row r="153" spans="1:1" x14ac:dyDescent="0.25">
      <c r="A153" s="99"/>
    </row>
    <row r="154" spans="1:1" x14ac:dyDescent="0.25">
      <c r="A154" s="99"/>
    </row>
    <row r="155" spans="1:1" x14ac:dyDescent="0.25">
      <c r="A155" s="99"/>
    </row>
    <row r="156" spans="1:1" x14ac:dyDescent="0.25">
      <c r="A156" s="99"/>
    </row>
    <row r="157" spans="1:1" x14ac:dyDescent="0.25">
      <c r="A157" s="99"/>
    </row>
    <row r="158" spans="1:1" x14ac:dyDescent="0.25">
      <c r="A158" s="99"/>
    </row>
    <row r="159" spans="1:1" x14ac:dyDescent="0.25">
      <c r="A159" s="99"/>
    </row>
    <row r="160" spans="1:1" x14ac:dyDescent="0.25">
      <c r="A160" s="99"/>
    </row>
    <row r="161" spans="1:1" x14ac:dyDescent="0.25">
      <c r="A161" s="99"/>
    </row>
    <row r="162" spans="1:1" x14ac:dyDescent="0.25">
      <c r="A162" s="99"/>
    </row>
    <row r="163" spans="1:1" x14ac:dyDescent="0.25">
      <c r="A163" s="99"/>
    </row>
    <row r="164" spans="1:1" x14ac:dyDescent="0.25">
      <c r="A164" s="99"/>
    </row>
    <row r="165" spans="1:1" x14ac:dyDescent="0.25">
      <c r="A165" s="99"/>
    </row>
    <row r="166" spans="1:1" x14ac:dyDescent="0.25">
      <c r="A166" s="99"/>
    </row>
    <row r="167" spans="1:1" x14ac:dyDescent="0.25">
      <c r="A167" s="99"/>
    </row>
    <row r="168" spans="1:1" x14ac:dyDescent="0.25">
      <c r="A168" s="99"/>
    </row>
    <row r="169" spans="1:1" x14ac:dyDescent="0.25">
      <c r="A169" s="99"/>
    </row>
    <row r="170" spans="1:1" x14ac:dyDescent="0.25">
      <c r="A170" s="99"/>
    </row>
    <row r="171" spans="1:1" x14ac:dyDescent="0.25">
      <c r="A171" s="99"/>
    </row>
    <row r="172" spans="1:1" x14ac:dyDescent="0.25">
      <c r="A172" s="99"/>
    </row>
    <row r="173" spans="1:1" x14ac:dyDescent="0.25">
      <c r="A173" s="99"/>
    </row>
    <row r="174" spans="1:1" x14ac:dyDescent="0.25">
      <c r="A174" s="99"/>
    </row>
    <row r="175" spans="1:1" x14ac:dyDescent="0.25">
      <c r="A175" s="99"/>
    </row>
    <row r="176" spans="1:1" x14ac:dyDescent="0.25">
      <c r="A176" s="99"/>
    </row>
    <row r="177" spans="1:1" x14ac:dyDescent="0.25">
      <c r="A177" s="99"/>
    </row>
    <row r="178" spans="1:1" x14ac:dyDescent="0.25">
      <c r="A178" s="99"/>
    </row>
    <row r="179" spans="1:1" x14ac:dyDescent="0.25">
      <c r="A179" s="99"/>
    </row>
    <row r="180" spans="1:1" x14ac:dyDescent="0.25">
      <c r="A180" s="99"/>
    </row>
    <row r="181" spans="1:1" x14ac:dyDescent="0.25">
      <c r="A181" s="99"/>
    </row>
    <row r="182" spans="1:1" x14ac:dyDescent="0.25">
      <c r="A182" s="99"/>
    </row>
    <row r="183" spans="1:1" x14ac:dyDescent="0.25">
      <c r="A183" s="99"/>
    </row>
    <row r="184" spans="1:1" x14ac:dyDescent="0.25">
      <c r="A184" s="99"/>
    </row>
    <row r="185" spans="1:1" x14ac:dyDescent="0.25">
      <c r="A185" s="99"/>
    </row>
    <row r="186" spans="1:1" x14ac:dyDescent="0.25">
      <c r="A186" s="99"/>
    </row>
    <row r="187" spans="1:1" x14ac:dyDescent="0.25">
      <c r="A187" s="99"/>
    </row>
    <row r="188" spans="1:1" x14ac:dyDescent="0.25">
      <c r="A188" s="99"/>
    </row>
    <row r="189" spans="1:1" x14ac:dyDescent="0.25">
      <c r="A189" s="99"/>
    </row>
    <row r="190" spans="1:1" x14ac:dyDescent="0.25">
      <c r="A190" s="99"/>
    </row>
    <row r="191" spans="1:1" x14ac:dyDescent="0.25">
      <c r="A191" s="99"/>
    </row>
    <row r="192" spans="1:1" x14ac:dyDescent="0.25">
      <c r="A192" s="99"/>
    </row>
    <row r="193" spans="1:1" x14ac:dyDescent="0.25">
      <c r="A193" s="99"/>
    </row>
    <row r="194" spans="1:1" x14ac:dyDescent="0.25">
      <c r="A194" s="99"/>
    </row>
    <row r="195" spans="1:1" x14ac:dyDescent="0.25">
      <c r="A195" s="99"/>
    </row>
    <row r="196" spans="1:1" x14ac:dyDescent="0.25">
      <c r="A196" s="99"/>
    </row>
    <row r="197" spans="1:1" x14ac:dyDescent="0.25">
      <c r="A197" s="99"/>
    </row>
    <row r="198" spans="1:1" x14ac:dyDescent="0.25">
      <c r="A198" s="99"/>
    </row>
    <row r="199" spans="1:1" x14ac:dyDescent="0.25">
      <c r="A199" s="99"/>
    </row>
    <row r="200" spans="1:1" x14ac:dyDescent="0.25">
      <c r="A200" s="99"/>
    </row>
    <row r="201" spans="1:1" x14ac:dyDescent="0.25">
      <c r="A201" s="99"/>
    </row>
  </sheetData>
  <sheetProtection algorithmName="SHA-512" hashValue="micOHElioD1UunJg5MnKX6+wBB93w0TPQvGdE1uNDddiODAHpcp66g0OgEMM84z2xnyHn0mFuIYz/pypCyU9dw==" saltValue="KrEswT5qQNkZN5QdIqSq+Q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87D6-260C-4FEC-BA5D-1DB9DCF5AECD}">
  <sheetPr>
    <tabColor rgb="FFFFC000"/>
  </sheetPr>
  <dimension ref="A1:B16"/>
  <sheetViews>
    <sheetView workbookViewId="0">
      <selection activeCell="A10" sqref="A10"/>
    </sheetView>
  </sheetViews>
  <sheetFormatPr baseColWidth="10" defaultRowHeight="15" x14ac:dyDescent="0.25"/>
  <cols>
    <col min="1" max="1" width="34.7109375" customWidth="1"/>
  </cols>
  <sheetData>
    <row r="1" spans="1:2" x14ac:dyDescent="0.25">
      <c r="A1" t="s">
        <v>206</v>
      </c>
    </row>
    <row r="2" spans="1:2" x14ac:dyDescent="0.25">
      <c r="A2" s="99"/>
    </row>
    <row r="3" spans="1:2" x14ac:dyDescent="0.25">
      <c r="A3" s="113" t="s">
        <v>151</v>
      </c>
      <c r="B3" s="16" t="s">
        <v>207</v>
      </c>
    </row>
    <row r="4" spans="1:2" x14ac:dyDescent="0.25">
      <c r="A4" s="113" t="s">
        <v>189</v>
      </c>
      <c r="B4" s="16" t="s">
        <v>208</v>
      </c>
    </row>
    <row r="5" spans="1:2" x14ac:dyDescent="0.25">
      <c r="A5" s="99" t="s">
        <v>153</v>
      </c>
    </row>
    <row r="6" spans="1:2" x14ac:dyDescent="0.25">
      <c r="A6" s="99" t="s">
        <v>19</v>
      </c>
    </row>
    <row r="7" spans="1:2" x14ac:dyDescent="0.25">
      <c r="A7" s="99" t="s">
        <v>188</v>
      </c>
    </row>
    <row r="8" spans="1:2" x14ac:dyDescent="0.25">
      <c r="A8" s="99" t="s">
        <v>152</v>
      </c>
    </row>
    <row r="9" spans="1:2" x14ac:dyDescent="0.25">
      <c r="A9" s="99" t="s">
        <v>229</v>
      </c>
    </row>
    <row r="10" spans="1:2" x14ac:dyDescent="0.25">
      <c r="A10" s="99"/>
    </row>
    <row r="11" spans="1:2" x14ac:dyDescent="0.25">
      <c r="A11" s="99"/>
    </row>
    <row r="12" spans="1:2" x14ac:dyDescent="0.25">
      <c r="A12" s="99"/>
    </row>
    <row r="13" spans="1:2" x14ac:dyDescent="0.25">
      <c r="A13" s="99"/>
    </row>
    <row r="14" spans="1:2" x14ac:dyDescent="0.25">
      <c r="A14" s="99"/>
    </row>
    <row r="15" spans="1:2" x14ac:dyDescent="0.25">
      <c r="A15" s="99"/>
    </row>
    <row r="16" spans="1:2" x14ac:dyDescent="0.25">
      <c r="A16" s="99"/>
    </row>
  </sheetData>
  <sheetProtection algorithmName="SHA-512" hashValue="3/awEmg4DOnXiuIvO/5GBmb45KJeRJT5cbjadIBqkRYmQzDID2ee+Gy0r7oHzLVOwPJiburMJRzQXZNADIxG2A==" saltValue="nZfg/uIASKsP5fpL8et/Yg==" spinCount="100000" sheet="1" objects="1" scenario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DB10-5911-4337-B642-D64A949C1C10}">
  <dimension ref="A1"/>
  <sheetViews>
    <sheetView workbookViewId="0">
      <selection activeCell="G1" sqref="G1"/>
    </sheetView>
  </sheetViews>
  <sheetFormatPr baseColWidth="10" defaultRowHeight="15" x14ac:dyDescent="0.25"/>
  <sheetData>
    <row r="1" spans="1:1" x14ac:dyDescent="0.25">
      <c r="A1" t="s">
        <v>236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FDD7-CBD4-4A82-9925-97711CF92410}">
  <dimension ref="A1:A11"/>
  <sheetViews>
    <sheetView workbookViewId="0">
      <selection activeCell="F1" sqref="F1"/>
    </sheetView>
  </sheetViews>
  <sheetFormatPr baseColWidth="10" defaultRowHeight="15" x14ac:dyDescent="0.25"/>
  <sheetData>
    <row r="1" spans="1:1" x14ac:dyDescent="0.25">
      <c r="A1" s="1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171</v>
      </c>
    </row>
    <row r="11" spans="1:1" x14ac:dyDescent="0.25">
      <c r="A11" t="s">
        <v>177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Rechnungen schreiben</vt:lpstr>
      <vt:lpstr>Rechnungen geschrieben</vt:lpstr>
      <vt:lpstr>Mahnungen schreiben</vt:lpstr>
      <vt:lpstr>Ersteinrichtung</vt:lpstr>
      <vt:lpstr>Kunden</vt:lpstr>
      <vt:lpstr>Objekte</vt:lpstr>
      <vt:lpstr>Art</vt:lpstr>
      <vt:lpstr>Testlogos</vt:lpstr>
      <vt:lpstr>Rechnung Pflichtangaben</vt:lpstr>
      <vt:lpstr>Ablauf</vt:lpstr>
      <vt:lpstr>Std. in Dezi</vt:lpstr>
      <vt:lpstr>'Mahnungen schreiben'!Druckbereich</vt:lpstr>
      <vt:lpstr>'Rechnungen schreiben'!Druckbereich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Schneider</dc:creator>
  <cp:lastModifiedBy>Guenther Schneider</cp:lastModifiedBy>
  <cp:lastPrinted>2022-08-14T13:07:47Z</cp:lastPrinted>
  <dcterms:created xsi:type="dcterms:W3CDTF">2022-07-17T13:34:47Z</dcterms:created>
  <dcterms:modified xsi:type="dcterms:W3CDTF">2022-08-16T04:16:33Z</dcterms:modified>
</cp:coreProperties>
</file>